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24226"/>
  <mc:AlternateContent xmlns:mc="http://schemas.openxmlformats.org/markup-compatibility/2006">
    <mc:Choice Requires="x15">
      <x15ac:absPath xmlns:x15ac="http://schemas.microsoft.com/office/spreadsheetml/2010/11/ac" url="C:\Users\Финотдел\Documents\Бюджет\Бюджет 2019\1. Внесение изменений\"/>
    </mc:Choice>
  </mc:AlternateContent>
  <xr:revisionPtr revIDLastSave="0" documentId="13_ncr:1_{64088BC9-538E-4818-9379-68ACC9233B9D}" xr6:coauthVersionLast="40" xr6:coauthVersionMax="40" xr10:uidLastSave="{00000000-0000-0000-0000-000000000000}"/>
  <bookViews>
    <workbookView xWindow="0" yWindow="0" windowWidth="28800" windowHeight="12330" xr2:uid="{00000000-000D-0000-FFFF-FFFF00000000}"/>
  </bookViews>
  <sheets>
    <sheet name="Расходы" sheetId="1" r:id="rId1"/>
    <sheet name="Доходы" sheetId="2" r:id="rId2"/>
  </sheets>
  <definedNames>
    <definedName name="_xlnm._FilterDatabase" localSheetId="0" hidden="1">Расходы!$A$3:$G$3</definedName>
    <definedName name="_xlnm.Print_Titles" localSheetId="0">Расходы!$2:$2</definedName>
  </definedNames>
  <calcPr calcId="191029" refMode="R1C1"/>
</workbook>
</file>

<file path=xl/calcChain.xml><?xml version="1.0" encoding="utf-8"?>
<calcChain xmlns="http://schemas.openxmlformats.org/spreadsheetml/2006/main">
  <c r="F176" i="1" l="1"/>
  <c r="F175" i="1"/>
  <c r="F72" i="1"/>
  <c r="F30" i="1"/>
  <c r="F31" i="1"/>
  <c r="F37" i="1"/>
  <c r="F29" i="1"/>
  <c r="E186" i="1"/>
  <c r="E205" i="1"/>
  <c r="F205" i="1"/>
  <c r="D229" i="1"/>
  <c r="D329" i="1"/>
  <c r="D281" i="1"/>
  <c r="D280" i="1"/>
  <c r="D265" i="1"/>
  <c r="D186" i="1"/>
  <c r="D205" i="1"/>
  <c r="F184" i="1"/>
  <c r="F191" i="1"/>
  <c r="C43" i="2"/>
  <c r="C32" i="2"/>
  <c r="E235" i="1" l="1"/>
  <c r="E316" i="1"/>
  <c r="F32" i="1" l="1"/>
  <c r="G36" i="1"/>
  <c r="E7" i="1"/>
  <c r="E8" i="1"/>
  <c r="E9" i="1"/>
  <c r="E11" i="1"/>
  <c r="E12" i="1"/>
  <c r="E13" i="1"/>
  <c r="E14" i="1"/>
  <c r="E15" i="1"/>
  <c r="E16" i="1"/>
  <c r="E17" i="1"/>
  <c r="E19" i="1"/>
  <c r="E20" i="1"/>
  <c r="E22" i="1"/>
  <c r="E24" i="1"/>
  <c r="E28" i="1"/>
  <c r="E27" i="1" s="1"/>
  <c r="E39" i="1"/>
  <c r="E44" i="1"/>
  <c r="E48" i="1"/>
  <c r="E55" i="1"/>
  <c r="E59" i="1"/>
  <c r="E58" i="1" s="1"/>
  <c r="E63" i="1"/>
  <c r="E75" i="1"/>
  <c r="E80" i="1"/>
  <c r="E84" i="1"/>
  <c r="E91" i="1"/>
  <c r="E96" i="1"/>
  <c r="E100" i="1"/>
  <c r="E107" i="1"/>
  <c r="E113" i="1"/>
  <c r="E114" i="1"/>
  <c r="E115" i="1"/>
  <c r="E117" i="1"/>
  <c r="E118" i="1"/>
  <c r="E121" i="1"/>
  <c r="E125" i="1"/>
  <c r="E126" i="1"/>
  <c r="E129" i="1"/>
  <c r="E133" i="1"/>
  <c r="E140" i="1"/>
  <c r="E123" i="1" s="1"/>
  <c r="E146" i="1"/>
  <c r="E145" i="1" s="1"/>
  <c r="E144" i="1" s="1"/>
  <c r="E150" i="1"/>
  <c r="E149" i="1" s="1"/>
  <c r="E148" i="1" s="1"/>
  <c r="E155" i="1"/>
  <c r="E156" i="1"/>
  <c r="E157" i="1"/>
  <c r="E159" i="1"/>
  <c r="E158" i="1" s="1"/>
  <c r="E161" i="1"/>
  <c r="E162" i="1"/>
  <c r="E160" i="1" s="1"/>
  <c r="E165" i="1"/>
  <c r="E164" i="1" s="1"/>
  <c r="E163" i="1" s="1"/>
  <c r="E169" i="1"/>
  <c r="E168" i="1" s="1"/>
  <c r="E167" i="1" s="1"/>
  <c r="E173" i="1"/>
  <c r="E172" i="1" s="1"/>
  <c r="E177" i="1"/>
  <c r="E183" i="1"/>
  <c r="E184" i="1"/>
  <c r="E185" i="1"/>
  <c r="E188" i="1"/>
  <c r="E187" i="1" s="1"/>
  <c r="E189" i="1"/>
  <c r="E191" i="1"/>
  <c r="E192" i="1"/>
  <c r="E195" i="1"/>
  <c r="E194" i="1" s="1"/>
  <c r="E198" i="1"/>
  <c r="E201" i="1"/>
  <c r="E210" i="1"/>
  <c r="E215" i="1"/>
  <c r="E214" i="1" s="1"/>
  <c r="E219" i="1"/>
  <c r="E224" i="1"/>
  <c r="E225" i="1"/>
  <c r="E226" i="1"/>
  <c r="E228" i="1"/>
  <c r="E229" i="1"/>
  <c r="E230" i="1"/>
  <c r="E231" i="1"/>
  <c r="E232" i="1"/>
  <c r="E233" i="1"/>
  <c r="E236" i="1"/>
  <c r="E239" i="1"/>
  <c r="E243" i="1"/>
  <c r="E250" i="1"/>
  <c r="E255" i="1"/>
  <c r="E259" i="1"/>
  <c r="E266" i="1"/>
  <c r="E271" i="1"/>
  <c r="E275" i="1"/>
  <c r="E282" i="1"/>
  <c r="E287" i="1"/>
  <c r="E286" i="1" s="1"/>
  <c r="E291" i="1"/>
  <c r="E296" i="1"/>
  <c r="E295" i="1" s="1"/>
  <c r="E298" i="1"/>
  <c r="E304" i="1"/>
  <c r="E305" i="1"/>
  <c r="E306" i="1"/>
  <c r="E308" i="1"/>
  <c r="E309" i="1"/>
  <c r="E310" i="1"/>
  <c r="E311" i="1"/>
  <c r="E312" i="1"/>
  <c r="E313" i="1"/>
  <c r="E315" i="1"/>
  <c r="E314" i="1" s="1"/>
  <c r="E319" i="1"/>
  <c r="E323" i="1"/>
  <c r="E330" i="1"/>
  <c r="E334" i="1"/>
  <c r="E333" i="1" s="1"/>
  <c r="E340" i="1"/>
  <c r="E339" i="1" s="1"/>
  <c r="E342" i="1"/>
  <c r="E343" i="1"/>
  <c r="E346" i="1"/>
  <c r="E345" i="1" s="1"/>
  <c r="E344" i="1" s="1"/>
  <c r="E350" i="1"/>
  <c r="E349" i="1" s="1"/>
  <c r="E348" i="1" s="1"/>
  <c r="E354" i="1"/>
  <c r="E356" i="1"/>
  <c r="E361" i="1"/>
  <c r="E360" i="1" s="1"/>
  <c r="E359" i="1" s="1"/>
  <c r="E358" i="1" s="1"/>
  <c r="E364" i="1"/>
  <c r="E363" i="1" s="1"/>
  <c r="E362" i="1" s="1"/>
  <c r="E285" i="1" l="1"/>
  <c r="E238" i="1"/>
  <c r="E26" i="1"/>
  <c r="E43" i="1"/>
  <c r="E42" i="1" s="1"/>
  <c r="E112" i="1"/>
  <c r="E204" i="1"/>
  <c r="E203" i="1" s="1"/>
  <c r="E294" i="1"/>
  <c r="E193" i="1"/>
  <c r="E190" i="1"/>
  <c r="E171" i="1"/>
  <c r="E353" i="1"/>
  <c r="E352" i="1" s="1"/>
  <c r="E341" i="1"/>
  <c r="E338" i="1" s="1"/>
  <c r="E337" i="1" s="1"/>
  <c r="E213" i="1"/>
  <c r="E154" i="1"/>
  <c r="E153" i="1" s="1"/>
  <c r="E152" i="1" s="1"/>
  <c r="E128" i="1"/>
  <c r="E127" i="1" s="1"/>
  <c r="E116" i="1"/>
  <c r="E111" i="1" s="1"/>
  <c r="E110" i="1" s="1"/>
  <c r="E79" i="1"/>
  <c r="E21" i="1"/>
  <c r="E307" i="1"/>
  <c r="E318" i="1"/>
  <c r="E317" i="1" s="1"/>
  <c r="E303" i="1"/>
  <c r="E270" i="1"/>
  <c r="E269" i="1" s="1"/>
  <c r="E227" i="1"/>
  <c r="E254" i="1"/>
  <c r="E253" i="1" s="1"/>
  <c r="E223" i="1"/>
  <c r="E222" i="1" s="1"/>
  <c r="E237" i="1"/>
  <c r="E234" i="1"/>
  <c r="E182" i="1"/>
  <c r="E181" i="1" s="1"/>
  <c r="E95" i="1"/>
  <c r="E94" i="1" s="1"/>
  <c r="E78" i="1"/>
  <c r="E10" i="1"/>
  <c r="E6" i="1"/>
  <c r="E62" i="1"/>
  <c r="E61" i="1" s="1"/>
  <c r="E18" i="1"/>
  <c r="F236" i="1"/>
  <c r="G335" i="1"/>
  <c r="G336" i="1"/>
  <c r="F316" i="1"/>
  <c r="F315" i="1"/>
  <c r="F334" i="1"/>
  <c r="G334" i="1" s="1"/>
  <c r="F282" i="1"/>
  <c r="E180" i="1" l="1"/>
  <c r="E302" i="1"/>
  <c r="E301" i="1" s="1"/>
  <c r="E5" i="1"/>
  <c r="E4" i="1" s="1"/>
  <c r="E221" i="1"/>
  <c r="F333" i="1"/>
  <c r="G333" i="1" s="1"/>
  <c r="F93" i="1"/>
  <c r="F91" i="1" s="1"/>
  <c r="E43" i="2" l="1"/>
  <c r="D43" i="2"/>
  <c r="F55" i="2"/>
  <c r="F54" i="2" l="1"/>
  <c r="F150" i="1"/>
  <c r="F149" i="1" s="1"/>
  <c r="G151" i="1"/>
  <c r="D150" i="1"/>
  <c r="D149" i="1" s="1"/>
  <c r="D148" i="1" s="1"/>
  <c r="F16" i="1"/>
  <c r="D16" i="1"/>
  <c r="G73" i="1"/>
  <c r="G211" i="1"/>
  <c r="G206" i="1"/>
  <c r="G16" i="1" l="1"/>
  <c r="F148" i="1"/>
  <c r="G148" i="1" s="1"/>
  <c r="G149" i="1"/>
  <c r="G150" i="1"/>
  <c r="F289" i="1"/>
  <c r="F287" i="1" s="1"/>
  <c r="F286" i="1" s="1"/>
  <c r="F210" i="1"/>
  <c r="G210" i="1" s="1"/>
  <c r="F183" i="1"/>
  <c r="D183" i="1"/>
  <c r="F39" i="1"/>
  <c r="F48" i="1"/>
  <c r="G48" i="1" s="1"/>
  <c r="F126" i="1"/>
  <c r="D126" i="1"/>
  <c r="F189" i="1"/>
  <c r="G189" i="1" s="1"/>
  <c r="D189" i="1"/>
  <c r="F28" i="1"/>
  <c r="F44" i="1"/>
  <c r="F43" i="1" s="1"/>
  <c r="F55" i="1"/>
  <c r="F59" i="1"/>
  <c r="F63" i="1"/>
  <c r="F67" i="1"/>
  <c r="F75" i="1"/>
  <c r="F80" i="1"/>
  <c r="F84" i="1"/>
  <c r="F96" i="1"/>
  <c r="F100" i="1"/>
  <c r="F107" i="1"/>
  <c r="F113" i="1"/>
  <c r="F114" i="1"/>
  <c r="F115" i="1"/>
  <c r="F117" i="1"/>
  <c r="F118" i="1"/>
  <c r="F125" i="1"/>
  <c r="F129" i="1"/>
  <c r="F133" i="1"/>
  <c r="F140" i="1"/>
  <c r="F146" i="1"/>
  <c r="F145" i="1" s="1"/>
  <c r="F155" i="1"/>
  <c r="F156" i="1"/>
  <c r="F157" i="1"/>
  <c r="F159" i="1"/>
  <c r="F158" i="1" s="1"/>
  <c r="F161" i="1"/>
  <c r="F162" i="1"/>
  <c r="F165" i="1"/>
  <c r="F164" i="1" s="1"/>
  <c r="F169" i="1"/>
  <c r="F168" i="1" s="1"/>
  <c r="F173" i="1"/>
  <c r="F172" i="1" s="1"/>
  <c r="F177" i="1"/>
  <c r="F185" i="1"/>
  <c r="F186" i="1"/>
  <c r="G186" i="1" s="1"/>
  <c r="F188" i="1"/>
  <c r="F187" i="1" s="1"/>
  <c r="F192" i="1"/>
  <c r="F195" i="1"/>
  <c r="F198" i="1"/>
  <c r="F201" i="1"/>
  <c r="F215" i="1"/>
  <c r="F214" i="1" s="1"/>
  <c r="F219" i="1"/>
  <c r="F224" i="1"/>
  <c r="F225" i="1"/>
  <c r="F226" i="1"/>
  <c r="F228" i="1"/>
  <c r="F229" i="1"/>
  <c r="F230" i="1"/>
  <c r="F231" i="1"/>
  <c r="F232" i="1"/>
  <c r="F233" i="1"/>
  <c r="F239" i="1"/>
  <c r="F243" i="1"/>
  <c r="F250" i="1"/>
  <c r="F255" i="1"/>
  <c r="F259" i="1"/>
  <c r="F266" i="1"/>
  <c r="F271" i="1"/>
  <c r="F275" i="1"/>
  <c r="F291" i="1"/>
  <c r="G291" i="1" s="1"/>
  <c r="F296" i="1"/>
  <c r="F295" i="1" s="1"/>
  <c r="F298" i="1"/>
  <c r="F304" i="1"/>
  <c r="F305" i="1"/>
  <c r="F306" i="1"/>
  <c r="F308" i="1"/>
  <c r="F309" i="1"/>
  <c r="F310" i="1"/>
  <c r="F311" i="1"/>
  <c r="F312" i="1"/>
  <c r="F313" i="1"/>
  <c r="G313" i="1" s="1"/>
  <c r="F319" i="1"/>
  <c r="F323" i="1"/>
  <c r="F330" i="1"/>
  <c r="F314" i="1" s="1"/>
  <c r="F340" i="1"/>
  <c r="F339" i="1" s="1"/>
  <c r="F342" i="1"/>
  <c r="F343" i="1"/>
  <c r="G343" i="1" s="1"/>
  <c r="F346" i="1"/>
  <c r="F345" i="1" s="1"/>
  <c r="F344" i="1" s="1"/>
  <c r="F350" i="1"/>
  <c r="F349" i="1" s="1"/>
  <c r="F354" i="1"/>
  <c r="F356" i="1"/>
  <c r="F361" i="1"/>
  <c r="F360" i="1" s="1"/>
  <c r="F359" i="1" s="1"/>
  <c r="F358" i="1" s="1"/>
  <c r="F364" i="1"/>
  <c r="F363" i="1" s="1"/>
  <c r="F362" i="1" s="1"/>
  <c r="F22" i="1"/>
  <c r="F24" i="1"/>
  <c r="F7" i="1"/>
  <c r="F8" i="1"/>
  <c r="F9" i="1"/>
  <c r="F11" i="1"/>
  <c r="F12" i="1"/>
  <c r="F13" i="1"/>
  <c r="F14" i="1"/>
  <c r="F15" i="1"/>
  <c r="F17" i="1"/>
  <c r="F19" i="1"/>
  <c r="F20" i="1"/>
  <c r="G23" i="1"/>
  <c r="G25" i="1"/>
  <c r="G29" i="1"/>
  <c r="G30" i="1"/>
  <c r="G31" i="1"/>
  <c r="G33" i="1"/>
  <c r="G34" i="1"/>
  <c r="G35" i="1"/>
  <c r="G37" i="1"/>
  <c r="G38" i="1"/>
  <c r="G40" i="1"/>
  <c r="G41" i="1"/>
  <c r="G45" i="1"/>
  <c r="G46" i="1"/>
  <c r="G47" i="1"/>
  <c r="G49" i="1"/>
  <c r="G50" i="1"/>
  <c r="G51" i="1"/>
  <c r="G52" i="1"/>
  <c r="G53" i="1"/>
  <c r="G54" i="1"/>
  <c r="G56" i="1"/>
  <c r="G57" i="1"/>
  <c r="G60" i="1"/>
  <c r="G64" i="1"/>
  <c r="G65" i="1"/>
  <c r="G66" i="1"/>
  <c r="G68" i="1"/>
  <c r="G69" i="1"/>
  <c r="G70" i="1"/>
  <c r="G71" i="1"/>
  <c r="G72" i="1"/>
  <c r="G74" i="1"/>
  <c r="G76" i="1"/>
  <c r="G77" i="1"/>
  <c r="G81" i="1"/>
  <c r="G82" i="1"/>
  <c r="G83" i="1"/>
  <c r="G85" i="1"/>
  <c r="G86" i="1"/>
  <c r="G87" i="1"/>
  <c r="G88" i="1"/>
  <c r="G89" i="1"/>
  <c r="G90" i="1"/>
  <c r="G92" i="1"/>
  <c r="G93" i="1"/>
  <c r="G97" i="1"/>
  <c r="G98" i="1"/>
  <c r="G99" i="1"/>
  <c r="G101" i="1"/>
  <c r="G102" i="1"/>
  <c r="G103" i="1"/>
  <c r="G104" i="1"/>
  <c r="G105" i="1"/>
  <c r="G106" i="1"/>
  <c r="G108" i="1"/>
  <c r="G109" i="1"/>
  <c r="G119" i="1"/>
  <c r="G120" i="1"/>
  <c r="G122" i="1"/>
  <c r="G124" i="1"/>
  <c r="G126" i="1"/>
  <c r="G130" i="1"/>
  <c r="G131" i="1"/>
  <c r="G132" i="1"/>
  <c r="G134" i="1"/>
  <c r="G135" i="1"/>
  <c r="G136" i="1"/>
  <c r="G137" i="1"/>
  <c r="G138" i="1"/>
  <c r="G139" i="1"/>
  <c r="G141" i="1"/>
  <c r="G142" i="1"/>
  <c r="G143" i="1"/>
  <c r="G147" i="1"/>
  <c r="G166" i="1"/>
  <c r="G170" i="1"/>
  <c r="G174" i="1"/>
  <c r="G175" i="1"/>
  <c r="G176" i="1"/>
  <c r="G178" i="1"/>
  <c r="G179" i="1"/>
  <c r="G196" i="1"/>
  <c r="G197" i="1"/>
  <c r="G199" i="1"/>
  <c r="G200" i="1"/>
  <c r="G202" i="1"/>
  <c r="G207" i="1"/>
  <c r="G208" i="1"/>
  <c r="G209" i="1"/>
  <c r="G216" i="1"/>
  <c r="G217" i="1"/>
  <c r="G218" i="1"/>
  <c r="G220" i="1"/>
  <c r="G240" i="1"/>
  <c r="G241" i="1"/>
  <c r="G242" i="1"/>
  <c r="G244" i="1"/>
  <c r="G245" i="1"/>
  <c r="G246" i="1"/>
  <c r="G247" i="1"/>
  <c r="G248" i="1"/>
  <c r="G249" i="1"/>
  <c r="G251" i="1"/>
  <c r="G252" i="1"/>
  <c r="G256" i="1"/>
  <c r="G257" i="1"/>
  <c r="G258" i="1"/>
  <c r="G260" i="1"/>
  <c r="G261" i="1"/>
  <c r="G262" i="1"/>
  <c r="G263" i="1"/>
  <c r="G264" i="1"/>
  <c r="G265" i="1"/>
  <c r="G267" i="1"/>
  <c r="G268" i="1"/>
  <c r="G272" i="1"/>
  <c r="G273" i="1"/>
  <c r="G274" i="1"/>
  <c r="G276" i="1"/>
  <c r="G277" i="1"/>
  <c r="G278" i="1"/>
  <c r="G279" i="1"/>
  <c r="G280" i="1"/>
  <c r="G281" i="1"/>
  <c r="G283" i="1"/>
  <c r="G284" i="1"/>
  <c r="G288" i="1"/>
  <c r="G290" i="1"/>
  <c r="G292" i="1"/>
  <c r="G293" i="1"/>
  <c r="G297" i="1"/>
  <c r="G299" i="1"/>
  <c r="G300" i="1"/>
  <c r="G320" i="1"/>
  <c r="G321" i="1"/>
  <c r="G322" i="1"/>
  <c r="G324" i="1"/>
  <c r="G325" i="1"/>
  <c r="G326" i="1"/>
  <c r="G327" i="1"/>
  <c r="G328" i="1"/>
  <c r="G329" i="1"/>
  <c r="G331" i="1"/>
  <c r="G332" i="1"/>
  <c r="G347" i="1"/>
  <c r="G351" i="1"/>
  <c r="G355" i="1"/>
  <c r="G357" i="1"/>
  <c r="G365" i="1"/>
  <c r="D350" i="1"/>
  <c r="D349" i="1" s="1"/>
  <c r="D348" i="1" s="1"/>
  <c r="D316" i="1"/>
  <c r="D315" i="1"/>
  <c r="D313" i="1"/>
  <c r="D312" i="1"/>
  <c r="D311" i="1"/>
  <c r="D310" i="1"/>
  <c r="D309" i="1"/>
  <c r="D308" i="1"/>
  <c r="D306" i="1"/>
  <c r="D305" i="1"/>
  <c r="D304" i="1"/>
  <c r="D184" i="1"/>
  <c r="D191" i="1"/>
  <c r="G205" i="1" l="1"/>
  <c r="F318" i="1"/>
  <c r="F317" i="1" s="1"/>
  <c r="F341" i="1"/>
  <c r="F235" i="1"/>
  <c r="F234" i="1" s="1"/>
  <c r="F294" i="1"/>
  <c r="F62" i="1"/>
  <c r="F128" i="1"/>
  <c r="F127" i="1" s="1"/>
  <c r="G183" i="1"/>
  <c r="F285" i="1"/>
  <c r="F123" i="1"/>
  <c r="G289" i="1"/>
  <c r="G39" i="1"/>
  <c r="F270" i="1"/>
  <c r="F269" i="1" s="1"/>
  <c r="F182" i="1"/>
  <c r="F167" i="1"/>
  <c r="F6" i="1"/>
  <c r="F144" i="1"/>
  <c r="G346" i="1"/>
  <c r="F348" i="1"/>
  <c r="F353" i="1"/>
  <c r="F352" i="1" s="1"/>
  <c r="F338" i="1"/>
  <c r="F337" i="1" s="1"/>
  <c r="F307" i="1"/>
  <c r="F303" i="1"/>
  <c r="F254" i="1"/>
  <c r="F227" i="1"/>
  <c r="F204" i="1"/>
  <c r="F190" i="1"/>
  <c r="G191" i="1"/>
  <c r="F171" i="1"/>
  <c r="F163" i="1"/>
  <c r="F116" i="1"/>
  <c r="F112" i="1"/>
  <c r="F79" i="1"/>
  <c r="F58" i="1"/>
  <c r="F27" i="1"/>
  <c r="F238" i="1"/>
  <c r="F237" i="1" s="1"/>
  <c r="F223" i="1"/>
  <c r="F213" i="1"/>
  <c r="F194" i="1"/>
  <c r="F193" i="1" s="1"/>
  <c r="F160" i="1"/>
  <c r="F154" i="1"/>
  <c r="F95" i="1"/>
  <c r="F42" i="1"/>
  <c r="F21" i="1"/>
  <c r="F18" i="1"/>
  <c r="F10" i="1"/>
  <c r="C18" i="2"/>
  <c r="C16" i="2" s="1"/>
  <c r="F5" i="1" l="1"/>
  <c r="F61" i="1"/>
  <c r="F153" i="1"/>
  <c r="F111" i="1"/>
  <c r="F181" i="1"/>
  <c r="F180" i="1" s="1"/>
  <c r="F302" i="1"/>
  <c r="F94" i="1"/>
  <c r="F222" i="1"/>
  <c r="F26" i="1"/>
  <c r="F78" i="1"/>
  <c r="F203" i="1"/>
  <c r="F253" i="1"/>
  <c r="F301" i="1" l="1"/>
  <c r="F110" i="1"/>
  <c r="F152" i="1"/>
  <c r="F221" i="1"/>
  <c r="F4" i="1"/>
  <c r="G121" i="1"/>
  <c r="D121" i="1"/>
  <c r="G309" i="1" l="1"/>
  <c r="G298" i="1"/>
  <c r="D18" i="2"/>
  <c r="D16" i="2" s="1"/>
  <c r="E18" i="2"/>
  <c r="E16" i="2" s="1"/>
  <c r="G350" i="1" l="1"/>
  <c r="G316" i="1"/>
  <c r="G315" i="1"/>
  <c r="G312" i="1"/>
  <c r="G311" i="1"/>
  <c r="G310" i="1"/>
  <c r="G308" i="1"/>
  <c r="G305" i="1"/>
  <c r="G306" i="1"/>
  <c r="G304" i="1"/>
  <c r="G236" i="1"/>
  <c r="G342" i="1"/>
  <c r="D342" i="1"/>
  <c r="G229" i="1"/>
  <c r="F53" i="2"/>
  <c r="F52" i="2"/>
  <c r="F50" i="2"/>
  <c r="F45" i="2"/>
  <c r="G348" i="1" l="1"/>
  <c r="G349" i="1"/>
  <c r="D296" i="1"/>
  <c r="D295" i="1" s="1"/>
  <c r="D294" i="1" s="1"/>
  <c r="G155" i="1"/>
  <c r="G184" i="1"/>
  <c r="G198" i="1"/>
  <c r="G314" i="1" l="1"/>
  <c r="G330" i="1"/>
  <c r="G296" i="1"/>
  <c r="D71" i="2"/>
  <c r="F51" i="2"/>
  <c r="F46" i="2"/>
  <c r="G295" i="1" l="1"/>
  <c r="G294" i="1" s="1"/>
  <c r="G162" i="1"/>
  <c r="G161" i="1"/>
  <c r="D162" i="1"/>
  <c r="D161" i="1"/>
  <c r="G177" i="1"/>
  <c r="D177" i="1"/>
  <c r="G224" i="1"/>
  <c r="G225" i="1"/>
  <c r="G226" i="1"/>
  <c r="G228" i="1"/>
  <c r="G230" i="1"/>
  <c r="G231" i="1"/>
  <c r="G232" i="1"/>
  <c r="G233" i="1"/>
  <c r="G235" i="1"/>
  <c r="D215" i="1"/>
  <c r="D173" i="1"/>
  <c r="G173" i="1"/>
  <c r="G364" i="1"/>
  <c r="G361" i="1"/>
  <c r="G356" i="1"/>
  <c r="G354" i="1"/>
  <c r="G341" i="1"/>
  <c r="G323" i="1"/>
  <c r="G319" i="1"/>
  <c r="G307" i="1"/>
  <c r="G303" i="1"/>
  <c r="G282" i="1"/>
  <c r="G275" i="1"/>
  <c r="G271" i="1"/>
  <c r="G266" i="1"/>
  <c r="G259" i="1"/>
  <c r="G255" i="1"/>
  <c r="G250" i="1"/>
  <c r="G243" i="1"/>
  <c r="G239" i="1"/>
  <c r="G219" i="1"/>
  <c r="G201" i="1"/>
  <c r="G157" i="1"/>
  <c r="G156" i="1"/>
  <c r="G133" i="1"/>
  <c r="G125" i="1"/>
  <c r="G118" i="1"/>
  <c r="G117" i="1"/>
  <c r="G115" i="1"/>
  <c r="G114" i="1"/>
  <c r="G113" i="1"/>
  <c r="G107" i="1"/>
  <c r="G100" i="1"/>
  <c r="G91" i="1"/>
  <c r="G84" i="1"/>
  <c r="G80" i="1"/>
  <c r="G75" i="1"/>
  <c r="G67" i="1"/>
  <c r="G63" i="1"/>
  <c r="G55" i="1"/>
  <c r="G44" i="1"/>
  <c r="G32" i="1"/>
  <c r="G28" i="1"/>
  <c r="G24" i="1"/>
  <c r="G22" i="1"/>
  <c r="G20" i="1"/>
  <c r="G19" i="1"/>
  <c r="G17" i="1"/>
  <c r="G15" i="1"/>
  <c r="G14" i="1"/>
  <c r="G13" i="1"/>
  <c r="G12" i="1"/>
  <c r="G11" i="1"/>
  <c r="G9" i="1"/>
  <c r="G8" i="1"/>
  <c r="G7" i="1"/>
  <c r="D354" i="1"/>
  <c r="D156" i="1"/>
  <c r="D236" i="1"/>
  <c r="D235" i="1"/>
  <c r="D233" i="1"/>
  <c r="D232" i="1"/>
  <c r="D231" i="1"/>
  <c r="D230" i="1"/>
  <c r="D228" i="1"/>
  <c r="D275" i="1"/>
  <c r="D226" i="1"/>
  <c r="D225" i="1"/>
  <c r="D224" i="1"/>
  <c r="D282" i="1"/>
  <c r="D271" i="1"/>
  <c r="D140" i="1"/>
  <c r="G362" i="1" l="1"/>
  <c r="G58" i="1"/>
  <c r="G59" i="1"/>
  <c r="G129" i="1"/>
  <c r="G140" i="1"/>
  <c r="G123" i="1"/>
  <c r="G158" i="1"/>
  <c r="G159" i="1"/>
  <c r="G190" i="1"/>
  <c r="G192" i="1"/>
  <c r="G339" i="1"/>
  <c r="G340" i="1"/>
  <c r="G344" i="1"/>
  <c r="G345" i="1"/>
  <c r="G96" i="1"/>
  <c r="G187" i="1"/>
  <c r="G188" i="1"/>
  <c r="G286" i="1"/>
  <c r="G287" i="1"/>
  <c r="G214" i="1"/>
  <c r="G215" i="1"/>
  <c r="G182" i="1"/>
  <c r="G185" i="1"/>
  <c r="G195" i="1"/>
  <c r="G146" i="1"/>
  <c r="G165" i="1"/>
  <c r="G169" i="1"/>
  <c r="G27" i="1"/>
  <c r="G21" i="1"/>
  <c r="G112" i="1"/>
  <c r="D160" i="1"/>
  <c r="G10" i="1"/>
  <c r="G18" i="1"/>
  <c r="G116" i="1"/>
  <c r="G160" i="1"/>
  <c r="G213" i="1"/>
  <c r="G234" i="1"/>
  <c r="G227" i="1"/>
  <c r="G223" i="1"/>
  <c r="D270" i="1"/>
  <c r="D269" i="1" s="1"/>
  <c r="F72" i="2"/>
  <c r="E71" i="2"/>
  <c r="F71" i="2" s="1"/>
  <c r="D60" i="2"/>
  <c r="E60" i="2"/>
  <c r="C60" i="2"/>
  <c r="F63" i="2"/>
  <c r="F44" i="2"/>
  <c r="G180" i="1" l="1"/>
  <c r="G285" i="1"/>
  <c r="G363" i="1"/>
  <c r="G352" i="1"/>
  <c r="G353" i="1"/>
  <c r="G360" i="1"/>
  <c r="G78" i="1"/>
  <c r="G79" i="1"/>
  <c r="G237" i="1"/>
  <c r="G238" i="1"/>
  <c r="G194" i="1"/>
  <c r="G193" i="1"/>
  <c r="G94" i="1"/>
  <c r="G95" i="1"/>
  <c r="G127" i="1"/>
  <c r="G128" i="1"/>
  <c r="G337" i="1"/>
  <c r="G338" i="1"/>
  <c r="G317" i="1"/>
  <c r="G318" i="1"/>
  <c r="G301" i="1"/>
  <c r="G302" i="1"/>
  <c r="G269" i="1"/>
  <c r="G270" i="1"/>
  <c r="G253" i="1"/>
  <c r="G254" i="1"/>
  <c r="G171" i="1"/>
  <c r="G172" i="1"/>
  <c r="G153" i="1"/>
  <c r="G154" i="1"/>
  <c r="G61" i="1"/>
  <c r="G62" i="1"/>
  <c r="G5" i="1"/>
  <c r="G6" i="1"/>
  <c r="G203" i="1"/>
  <c r="G204" i="1"/>
  <c r="G181" i="1"/>
  <c r="G167" i="1"/>
  <c r="G168" i="1"/>
  <c r="G163" i="1"/>
  <c r="G164" i="1"/>
  <c r="G144" i="1"/>
  <c r="G145" i="1"/>
  <c r="G42" i="1"/>
  <c r="G43" i="1"/>
  <c r="G26" i="1"/>
  <c r="G152" i="1"/>
  <c r="F7" i="2"/>
  <c r="F8" i="2"/>
  <c r="F9" i="2"/>
  <c r="F12" i="2"/>
  <c r="F13" i="2"/>
  <c r="F14" i="2"/>
  <c r="F15" i="2"/>
  <c r="F17" i="2"/>
  <c r="F19" i="2"/>
  <c r="F22" i="2"/>
  <c r="F24" i="2"/>
  <c r="F25" i="2"/>
  <c r="F28" i="2"/>
  <c r="F29" i="2"/>
  <c r="F30" i="2"/>
  <c r="F31" i="2"/>
  <c r="F33" i="2"/>
  <c r="F34" i="2"/>
  <c r="F36" i="2"/>
  <c r="F37" i="2"/>
  <c r="F38" i="2"/>
  <c r="F42" i="2"/>
  <c r="F47" i="2"/>
  <c r="F48" i="2"/>
  <c r="F49" i="2"/>
  <c r="F57" i="2"/>
  <c r="F58" i="2"/>
  <c r="F59" i="2"/>
  <c r="F61" i="2"/>
  <c r="F62" i="2"/>
  <c r="F64" i="2"/>
  <c r="F65" i="2"/>
  <c r="F66" i="2"/>
  <c r="F67" i="2"/>
  <c r="F69" i="2"/>
  <c r="F70" i="2"/>
  <c r="E68" i="2"/>
  <c r="E56" i="2"/>
  <c r="E41" i="2"/>
  <c r="E35" i="2"/>
  <c r="E32" i="2"/>
  <c r="E27" i="2"/>
  <c r="E23" i="2"/>
  <c r="E21" i="2"/>
  <c r="E11" i="2"/>
  <c r="E10" i="2" s="1"/>
  <c r="E6" i="2"/>
  <c r="E5" i="2" s="1"/>
  <c r="D6" i="2"/>
  <c r="D5" i="2" s="1"/>
  <c r="D11" i="2"/>
  <c r="D10" i="2" s="1"/>
  <c r="D21" i="2"/>
  <c r="D23" i="2"/>
  <c r="D27" i="2"/>
  <c r="D32" i="2"/>
  <c r="D35" i="2"/>
  <c r="D41" i="2"/>
  <c r="D56" i="2"/>
  <c r="D68" i="2"/>
  <c r="F43" i="2" l="1"/>
  <c r="G110" i="1"/>
  <c r="G111" i="1"/>
  <c r="G358" i="1"/>
  <c r="G359" i="1"/>
  <c r="G221" i="1"/>
  <c r="G222" i="1"/>
  <c r="G4" i="1"/>
  <c r="F23" i="2"/>
  <c r="E20" i="2"/>
  <c r="F68" i="2"/>
  <c r="F56" i="2"/>
  <c r="F35" i="2"/>
  <c r="F27" i="2"/>
  <c r="F32" i="2"/>
  <c r="F60" i="2"/>
  <c r="D20" i="2"/>
  <c r="F5" i="2"/>
  <c r="F10" i="2"/>
  <c r="F11" i="2"/>
  <c r="D40" i="2"/>
  <c r="D39" i="2" s="1"/>
  <c r="D26" i="2"/>
  <c r="F18" i="2"/>
  <c r="F16" i="2" s="1"/>
  <c r="F41" i="2"/>
  <c r="F21" i="2"/>
  <c r="F6" i="2"/>
  <c r="E40" i="2"/>
  <c r="E39" i="2" s="1"/>
  <c r="E26" i="2"/>
  <c r="E4" i="2" s="1"/>
  <c r="C35" i="2"/>
  <c r="E74" i="2" l="1"/>
  <c r="E370" i="1"/>
  <c r="F20" i="2"/>
  <c r="F26" i="2"/>
  <c r="F40" i="2"/>
  <c r="F39" i="2" s="1"/>
  <c r="E77" i="2"/>
  <c r="C68" i="2"/>
  <c r="C56" i="2"/>
  <c r="C41" i="2"/>
  <c r="C27" i="2"/>
  <c r="C23" i="2"/>
  <c r="C21" i="2"/>
  <c r="C11" i="2"/>
  <c r="C10" i="2" s="1"/>
  <c r="C6" i="2"/>
  <c r="C5" i="2" s="1"/>
  <c r="C20" i="2" l="1"/>
  <c r="C26" i="2"/>
  <c r="C40" i="2"/>
  <c r="C39" i="2" s="1"/>
  <c r="C4" i="2" l="1"/>
  <c r="C74" i="2" s="1"/>
  <c r="C77" i="2" s="1"/>
  <c r="D4" i="2"/>
  <c r="D74" i="2" s="1"/>
  <c r="D219" i="1"/>
  <c r="D201" i="1"/>
  <c r="D20" i="1"/>
  <c r="D19" i="1"/>
  <c r="D17" i="1"/>
  <c r="D12" i="1"/>
  <c r="D13" i="1"/>
  <c r="D14" i="1"/>
  <c r="D15" i="1"/>
  <c r="D11" i="1"/>
  <c r="D8" i="1"/>
  <c r="D9" i="1"/>
  <c r="D7" i="1"/>
  <c r="D125" i="1"/>
  <c r="D123" i="1" s="1"/>
  <c r="D118" i="1"/>
  <c r="D117" i="1"/>
  <c r="D115" i="1"/>
  <c r="D114" i="1"/>
  <c r="D113" i="1"/>
  <c r="D159" i="1"/>
  <c r="D158" i="1" s="1"/>
  <c r="D157" i="1"/>
  <c r="D154" i="1" s="1"/>
  <c r="D188" i="1"/>
  <c r="D187" i="1" s="1"/>
  <c r="D192" i="1"/>
  <c r="D190" i="1" s="1"/>
  <c r="D185" i="1"/>
  <c r="D314" i="1"/>
  <c r="D307" i="1"/>
  <c r="D303" i="1"/>
  <c r="D343" i="1"/>
  <c r="D340" i="1"/>
  <c r="D339" i="1" s="1"/>
  <c r="D361" i="1"/>
  <c r="D360" i="1" s="1"/>
  <c r="D359" i="1" s="1"/>
  <c r="D358" i="1" s="1"/>
  <c r="D364" i="1"/>
  <c r="D363" i="1" s="1"/>
  <c r="D362" i="1" s="1"/>
  <c r="D356" i="1"/>
  <c r="D346" i="1"/>
  <c r="D345" i="1" s="1"/>
  <c r="D344" i="1" s="1"/>
  <c r="D330" i="1"/>
  <c r="D323" i="1"/>
  <c r="D319" i="1"/>
  <c r="D287" i="1"/>
  <c r="D286" i="1" s="1"/>
  <c r="D291" i="1"/>
  <c r="D266" i="1"/>
  <c r="D259" i="1"/>
  <c r="D255" i="1"/>
  <c r="D239" i="1"/>
  <c r="D243" i="1"/>
  <c r="D250" i="1"/>
  <c r="D214" i="1"/>
  <c r="D210" i="1"/>
  <c r="D195" i="1"/>
  <c r="D198" i="1"/>
  <c r="D172" i="1"/>
  <c r="D171" i="1" s="1"/>
  <c r="D169" i="1"/>
  <c r="D168" i="1" s="1"/>
  <c r="D167" i="1" s="1"/>
  <c r="D165" i="1"/>
  <c r="D164" i="1" s="1"/>
  <c r="D163" i="1" s="1"/>
  <c r="D146" i="1"/>
  <c r="D145" i="1" s="1"/>
  <c r="D144" i="1" s="1"/>
  <c r="D133" i="1"/>
  <c r="D129" i="1"/>
  <c r="D107" i="1"/>
  <c r="D100" i="1"/>
  <c r="D96" i="1"/>
  <c r="D91" i="1"/>
  <c r="D84" i="1"/>
  <c r="D80" i="1"/>
  <c r="D75" i="1"/>
  <c r="D67" i="1"/>
  <c r="D63" i="1"/>
  <c r="D59" i="1"/>
  <c r="D58" i="1" s="1"/>
  <c r="D55" i="1"/>
  <c r="D48" i="1"/>
  <c r="D44" i="1"/>
  <c r="D39" i="1"/>
  <c r="D32" i="1"/>
  <c r="D28" i="1"/>
  <c r="D22" i="1"/>
  <c r="D24" i="1"/>
  <c r="D182" i="1" l="1"/>
  <c r="F74" i="2"/>
  <c r="D77" i="2"/>
  <c r="F4" i="2"/>
  <c r="D213" i="1"/>
  <c r="D6" i="1"/>
  <c r="D10" i="1"/>
  <c r="D18" i="1"/>
  <c r="D112" i="1"/>
  <c r="D116" i="1"/>
  <c r="D153" i="1"/>
  <c r="D152" i="1" s="1"/>
  <c r="D302" i="1"/>
  <c r="D301" i="1" s="1"/>
  <c r="D181" i="1"/>
  <c r="D180" i="1" s="1"/>
  <c r="D223" i="1"/>
  <c r="D341" i="1"/>
  <c r="D338" i="1" s="1"/>
  <c r="D234" i="1"/>
  <c r="D227" i="1"/>
  <c r="D318" i="1"/>
  <c r="D317" i="1" s="1"/>
  <c r="D353" i="1"/>
  <c r="D352" i="1" s="1"/>
  <c r="D285" i="1"/>
  <c r="D238" i="1"/>
  <c r="D237" i="1" s="1"/>
  <c r="D254" i="1"/>
  <c r="D253" i="1" s="1"/>
  <c r="D204" i="1"/>
  <c r="D203" i="1" s="1"/>
  <c r="D194" i="1"/>
  <c r="D193" i="1" s="1"/>
  <c r="D95" i="1"/>
  <c r="D94" i="1" s="1"/>
  <c r="D128" i="1"/>
  <c r="D127" i="1" s="1"/>
  <c r="D43" i="1"/>
  <c r="D42" i="1" s="1"/>
  <c r="D62" i="1"/>
  <c r="D61" i="1" s="1"/>
  <c r="D21" i="1"/>
  <c r="D79" i="1"/>
  <c r="D78" i="1" s="1"/>
  <c r="D27" i="1"/>
  <c r="D26" i="1" s="1"/>
  <c r="D337" i="1" l="1"/>
  <c r="D5" i="1"/>
  <c r="D4" i="1" s="1"/>
  <c r="D111" i="1"/>
  <c r="D110" i="1" s="1"/>
  <c r="D222" i="1"/>
  <c r="D221" i="1" s="1"/>
  <c r="F77" i="2" l="1"/>
  <c r="E369" i="1"/>
  <c r="D370" i="1"/>
  <c r="D369" i="1" s="1"/>
  <c r="F370" i="1"/>
  <c r="F369" i="1" s="1"/>
  <c r="G370" i="1" l="1"/>
  <c r="G369" i="1" s="1"/>
</calcChain>
</file>

<file path=xl/sharedStrings.xml><?xml version="1.0" encoding="utf-8"?>
<sst xmlns="http://schemas.openxmlformats.org/spreadsheetml/2006/main" count="1235" uniqueCount="279">
  <si>
    <t>Общегосударственные вопросы</t>
  </si>
  <si>
    <t>0100</t>
  </si>
  <si>
    <t>000</t>
  </si>
  <si>
    <t>Расходы</t>
  </si>
  <si>
    <t>200</t>
  </si>
  <si>
    <t>Оплата труда и начисления на выплаты по оплате труда</t>
  </si>
  <si>
    <t>210</t>
  </si>
  <si>
    <t>Заработная плата</t>
  </si>
  <si>
    <t>211</t>
  </si>
  <si>
    <t>Прочие выплаты</t>
  </si>
  <si>
    <t>212</t>
  </si>
  <si>
    <t>Начисления на выплаты по оплате труда</t>
  </si>
  <si>
    <t>213</t>
  </si>
  <si>
    <t>Оплата работ, услуг</t>
  </si>
  <si>
    <t>220</t>
  </si>
  <si>
    <t>Услуги связи</t>
  </si>
  <si>
    <t>221</t>
  </si>
  <si>
    <t>Транспортные услуги</t>
  </si>
  <si>
    <t>222</t>
  </si>
  <si>
    <t>Коммунальные услуги</t>
  </si>
  <si>
    <t>223</t>
  </si>
  <si>
    <t>Работы, услуги по содержанию имущества</t>
  </si>
  <si>
    <t>225</t>
  </si>
  <si>
    <t>Прочие работы, услуги</t>
  </si>
  <si>
    <t>226</t>
  </si>
  <si>
    <t>Социальное обеспечение</t>
  </si>
  <si>
    <t>260</t>
  </si>
  <si>
    <t>Пенсии, пособия, выплачиваемые организациями сектора государственного управления</t>
  </si>
  <si>
    <t>263</t>
  </si>
  <si>
    <t>Прочие расходы</t>
  </si>
  <si>
    <t>290</t>
  </si>
  <si>
    <t>Поступление нефинансовых активов</t>
  </si>
  <si>
    <t>300</t>
  </si>
  <si>
    <t>Увеличение стоимости основных средств</t>
  </si>
  <si>
    <t>310</t>
  </si>
  <si>
    <t>Увеличение стоимости материальных запасов</t>
  </si>
  <si>
    <t>340</t>
  </si>
  <si>
    <t>Результат исполнения бюджета (дефицит "--", профицит "+")</t>
  </si>
  <si>
    <t>7900</t>
  </si>
  <si>
    <t>Расходы бюджета - ИТОГО</t>
  </si>
  <si>
    <t>9600</t>
  </si>
  <si>
    <t>РзПр</t>
  </si>
  <si>
    <t>Предполагаемые изменения</t>
  </si>
  <si>
    <t>Итого с учетом предполагаемых изменений</t>
  </si>
  <si>
    <t>Наименование показателя</t>
  </si>
  <si>
    <t>КОСГУ</t>
  </si>
  <si>
    <t>(руб.)</t>
  </si>
  <si>
    <t>000 1 00 00000 00 0000 000</t>
  </si>
  <si>
    <t>000 1 01 00000 00 0000 000</t>
  </si>
  <si>
    <t>Налог на доходы физических лиц</t>
  </si>
  <si>
    <t>000 1 01 02000 01 0000 110</t>
  </si>
  <si>
    <t>000 1 01 02010 01 0000 110</t>
  </si>
  <si>
    <t>000 1 01 02020 01 0000 110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</si>
  <si>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</si>
  <si>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</si>
  <si>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000 1 05 00000 00 0000 000</t>
  </si>
  <si>
    <t>Единый налог на вмененный доход для отдельных видов деятельности</t>
  </si>
  <si>
    <t>000 1 05 02010 02 0000 110</t>
  </si>
  <si>
    <t>Доходы бюджета - Всего</t>
  </si>
  <si>
    <t>000 8 50 00000 00 0000 000</t>
  </si>
  <si>
    <t>Код дохода по КД</t>
  </si>
  <si>
    <t>Пояснения предполагаемых изменений</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</si>
  <si>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</si>
  <si>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</si>
  <si>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органов исполнительной власти субъектов РФ, местных администраций</t>
  </si>
  <si>
    <t>0104</t>
  </si>
  <si>
    <t>0106</t>
  </si>
  <si>
    <t>Обеспечение деятельности финансовых, налоговых и таможенных органов и органов финансового (финансово-бюджетного) надзора</t>
  </si>
  <si>
    <t>Резервные фонды</t>
  </si>
  <si>
    <t>Другие общегосударственные вопросы</t>
  </si>
  <si>
    <t>0111</t>
  </si>
  <si>
    <t>0113</t>
  </si>
  <si>
    <t>Национальная оборона</t>
  </si>
  <si>
    <t>0200</t>
  </si>
  <si>
    <t>0203</t>
  </si>
  <si>
    <t>Мобилизационная и вневойсковая подготовка</t>
  </si>
  <si>
    <t>0300</t>
  </si>
  <si>
    <t>Национальная безопасность и правоохранительная деятельность</t>
  </si>
  <si>
    <t>Органы юстиции</t>
  </si>
  <si>
    <t>0304</t>
  </si>
  <si>
    <t>Защита населения и территории от чрезвычайных ситуаций природного, техногенного характера, гражданская оборона</t>
  </si>
  <si>
    <t>0309</t>
  </si>
  <si>
    <t>Национальная экономика</t>
  </si>
  <si>
    <t>0400</t>
  </si>
  <si>
    <t>Сельское хозяйство и рыболовство</t>
  </si>
  <si>
    <t>0405</t>
  </si>
  <si>
    <t>Транспорт</t>
  </si>
  <si>
    <t>0408</t>
  </si>
  <si>
    <t>Дорожное хозяйство (дорожные фонды)</t>
  </si>
  <si>
    <t>0409</t>
  </si>
  <si>
    <t>Жилищно-коммунальное хозяйство</t>
  </si>
  <si>
    <t>0500</t>
  </si>
  <si>
    <t>0501</t>
  </si>
  <si>
    <t>Жилищное хозяйство</t>
  </si>
  <si>
    <t>0502</t>
  </si>
  <si>
    <t>Коммунальное хозяйство</t>
  </si>
  <si>
    <t>Благоустройство</t>
  </si>
  <si>
    <t>0503</t>
  </si>
  <si>
    <t>Образование</t>
  </si>
  <si>
    <t>0700</t>
  </si>
  <si>
    <t>Дошкольное образование</t>
  </si>
  <si>
    <t>0701</t>
  </si>
  <si>
    <t>Общее образование</t>
  </si>
  <si>
    <t>0702</t>
  </si>
  <si>
    <t>Молодежная политика и оздоровление детей</t>
  </si>
  <si>
    <t>0707</t>
  </si>
  <si>
    <t>Другие вопросы в области образования</t>
  </si>
  <si>
    <t>0709</t>
  </si>
  <si>
    <t>Культура, кинематография</t>
  </si>
  <si>
    <t>0800</t>
  </si>
  <si>
    <t>Культура</t>
  </si>
  <si>
    <t>0801</t>
  </si>
  <si>
    <t>Социальная политика</t>
  </si>
  <si>
    <t>1000</t>
  </si>
  <si>
    <t>1001</t>
  </si>
  <si>
    <t>Пенсионное обеспечение</t>
  </si>
  <si>
    <t>Охрана семьи и детства</t>
  </si>
  <si>
    <t>1004</t>
  </si>
  <si>
    <t>Средства массовой информации</t>
  </si>
  <si>
    <t>1200</t>
  </si>
  <si>
    <t>Периодическая печать и издательства</t>
  </si>
  <si>
    <t>1202</t>
  </si>
  <si>
    <t>240</t>
  </si>
  <si>
    <t>241</t>
  </si>
  <si>
    <t>Безвозмездные перечисления организациям</t>
  </si>
  <si>
    <t>Безвозмездные перечисления государственным и муниципальным организациям</t>
  </si>
  <si>
    <t>262</t>
  </si>
  <si>
    <t>Пособия по социальной помощи населению</t>
  </si>
  <si>
    <t>Налоговые и неналоговые доходы</t>
  </si>
  <si>
    <t>Налоги на прибыль,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</si>
  <si>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</si>
  <si>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</si>
  <si>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</si>
  <si>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</si>
  <si>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</si>
  <si>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</si>
  <si>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</si>
  <si>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</si>
  <si>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</si>
  <si>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с применением патентной системы налогообложения</t>
  </si>
  <si>
    <t>Налог, взимаемый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</si>
  <si>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</si>
  <si>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</si>
  <si>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</si>
  <si>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</si>
  <si>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Земельный налог с организаций, обладающих земельным участком, расположенным в границах городских округов</t>
  </si>
  <si>
    <t>Государственная пошлина</t>
  </si>
  <si>
    <t>Доходы от использования имущества, находящегося в государственной и муниципальной собственности</t>
  </si>
  <si>
    <t>Доходы от сдачи в аренду имущества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</si>
  <si>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</si>
  <si>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</si>
  <si>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</si>
  <si>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</si>
  <si>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</si>
  <si>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</si>
  <si>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Платежи при пользовании природными ресурсами</t>
  </si>
  <si>
    <t>Доходы от оказания платных услуг и компенсации затрат государства</t>
  </si>
  <si>
    <t>Прочие доходы от оказания платных услуг получателями средств бюджетов городских округов</t>
  </si>
  <si>
    <t>Штрафы, санкции, возмещение ущерба</t>
  </si>
  <si>
    <t>Прочие неналоговые доходы</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</si>
  <si>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</si>
  <si>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</si>
  <si>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</si>
  <si>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t>
  </si>
  <si>
    <t>Субсидии на организацию обеспечения учащихся начальных классов муниципальных общеобразовательных организаций горячим питанием</t>
  </si>
  <si>
    <t>Субсидии на поддержку социальных маршрутов внутреннего водного транспорта</t>
  </si>
  <si>
    <t>Субсидии на организацию отдыха детей в каникулярное время</t>
  </si>
  <si>
    <t>Субвенции бюджетам субъектов Российской Федерации и муниципальных образований</t>
  </si>
  <si>
    <t>Субвенции бюджетам городских округов на государственную регистрацию актов гражданского состояния</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</si>
  <si>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</si>
  <si>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</si>
  <si>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Прочие субвенции</t>
  </si>
  <si>
    <t>Субвенция на реализацию государственных полномочий по созданию, исполнению полномочий и обеспечению деятельности комиссий по делам несовершеннолетних и защите их прав</t>
  </si>
  <si>
    <t>Субвенция на обеспечение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муниципальных общеобразовательных учреждениях Тверской области</t>
  </si>
  <si>
    <t>Субвенция местным бюджетам на осуществление отдельных государственных полномочий Тверской области по созданию административных комиссий</t>
  </si>
  <si>
    <t>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t>
  </si>
  <si>
    <t>Субвенции на осуществление отдельных государственных полномочий Тверской области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животных и человека</t>
  </si>
  <si>
    <t>Субвенции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</si>
  <si>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Иные межбюджетные трансферты</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</si>
  <si>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</si>
  <si>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</si>
  <si>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000 1 03 00000 00 0000 000</t>
  </si>
  <si>
    <t>000 1 03 02000 01 0000 110</t>
  </si>
  <si>
    <t>000 1 03 02230 01 0000 110</t>
  </si>
  <si>
    <t>000 1 03 02240 01 0000 110</t>
  </si>
  <si>
    <t>000 1 03 02250 01 0000 110</t>
  </si>
  <si>
    <t>000 1 03 02260 01 0000 110</t>
  </si>
  <si>
    <t>000 1 05 04000 00 00000 000</t>
  </si>
  <si>
    <t>000 1 05 04010 02 0000 110</t>
  </si>
  <si>
    <t>000 1 06 00000 00 0000 000</t>
  </si>
  <si>
    <t>000 1 06 01000 00 0000 110</t>
  </si>
  <si>
    <t xml:space="preserve">000 1 06 01020 04 0000 110
</t>
  </si>
  <si>
    <t>000 1 06 06000 00 0000 110</t>
  </si>
  <si>
    <t>000 1 06 06032 04 0000 110</t>
  </si>
  <si>
    <t>000 1 08 00000 00 0000 000</t>
  </si>
  <si>
    <t>000 1 11 00000 00 0000 000</t>
  </si>
  <si>
    <t>000 1 11 05000 00 0000 120</t>
  </si>
  <si>
    <t>000 1 11 05012 04 0000 120</t>
  </si>
  <si>
    <t>000 1 11 05024 04 000 120</t>
  </si>
  <si>
    <t>000 1 11 05034 04 0000 120</t>
  </si>
  <si>
    <t>000 1 11 05074 04 0000 120</t>
  </si>
  <si>
    <t>000 1 11 07000 00 0000 000</t>
  </si>
  <si>
    <t>000 1 11 07014 04 0000 120</t>
  </si>
  <si>
    <t>000 1 12 00000 00 0000 000</t>
  </si>
  <si>
    <t>000 1 13 00000 00 0000 000</t>
  </si>
  <si>
    <t>000 1 13 01994 04 0000 130</t>
  </si>
  <si>
    <t>000 1 16 00000 00 0000 000</t>
  </si>
  <si>
    <t>000 1 17 00000 00 0000 000</t>
  </si>
  <si>
    <t>000 2 00 00000 00 0000 000</t>
  </si>
  <si>
    <t>000 2 02 00000 00 0000 000</t>
  </si>
  <si>
    <t>000 2 02 02999 04 2065 151</t>
  </si>
  <si>
    <t>000 2 02 04000 00 0000 000</t>
  </si>
  <si>
    <t>000 2 02 04025 04 1003 151</t>
  </si>
  <si>
    <t>000 2 02 04999 04 2164 151</t>
  </si>
  <si>
    <t>Информация о предполагаемых изменениях расходов местного бюджета ЗАТО Солнечный Тверской области</t>
  </si>
  <si>
    <t>Информация о предполагаемых изменениях доходов местного бюджета ЗАТО Солнечный Тверской области</t>
  </si>
  <si>
    <t>Начальник финансового отдела ЗАТО Солнечный                                                       М.А. Рузьянова</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</si>
  <si>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</si>
  <si>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t>
  </si>
  <si>
    <t>000 2 02 39999 04 2070 151</t>
  </si>
  <si>
    <t>Прочие безвозмездные поступления</t>
  </si>
  <si>
    <t>Прочие безвозмездные поступления в бюджеты городских округов</t>
  </si>
  <si>
    <t>000 2 07 00000 00 0000 000</t>
  </si>
  <si>
    <t>000 2 07 04050 04 0000 180</t>
  </si>
  <si>
    <t>0703</t>
  </si>
  <si>
    <t>Дополнительное образование детей</t>
  </si>
  <si>
    <t>000 2 02 10000 00 0000 151</t>
  </si>
  <si>
    <t>000 2 02 15010 04 0000 151</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</si>
  <si>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</si>
  <si>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000 2 02 20000 00 0000 000</t>
  </si>
  <si>
    <t>000 2 02 20216 2057 04 151</t>
  </si>
  <si>
    <t>000 2 02 29999 04 2012 151</t>
  </si>
  <si>
    <t>000 2 02 29999 04 2071 151</t>
  </si>
  <si>
    <t>000 2 02 30000 00 0000 000</t>
  </si>
  <si>
    <t>000 2 02 35930 04 1018 151</t>
  </si>
  <si>
    <t>000 2 02 30029 04 2177 151</t>
  </si>
  <si>
    <t>000 2 02 39999 00 0000 151</t>
  </si>
  <si>
    <t>000 2 02 39999 04 2015 151</t>
  </si>
  <si>
    <t>000 2 02 39999 04 2016 151</t>
  </si>
  <si>
    <t>000 2 02 39999 04 2114 151</t>
  </si>
  <si>
    <t>000 2 02 39999 04 2153 151</t>
  </si>
  <si>
    <t>000 2 02 39999 04 2151 151</t>
  </si>
  <si>
    <t>000 2 02 39999 04 2192 151</t>
  </si>
  <si>
    <t>Субсидии на обеспечение развития и укрепление материально-технической базы муниципальных домов культуры</t>
  </si>
  <si>
    <t>000 2 02 25558 04 0000 151</t>
  </si>
  <si>
    <t>Субсидии бюджетам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</si>
  <si>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000 2 02 29999 04 2203 151</t>
  </si>
  <si>
    <t>Субсидии бюджетам городских округов на поддержку отрасли культуры</t>
  </si>
  <si>
    <t>000 2 02 25519 0000 04 151</t>
  </si>
  <si>
    <t>Субсидии на укрепление материально-технической базы муниципальных спортивных школ</t>
  </si>
  <si>
    <t>000 2 02 29999 04 2189 151</t>
  </si>
  <si>
    <t>Субсидии на повышение заработной платы педагогическим работникам муниципальных организаций дополнительного образования</t>
  </si>
  <si>
    <t>Субсидии на повышение заработной платы работникам муниципальных учреждений культуры Тверской области</t>
  </si>
  <si>
    <t>1003</t>
  </si>
  <si>
    <t>Социальное обеспечение населения</t>
  </si>
  <si>
    <t>000 2 02 35118 04 1020 151</t>
  </si>
  <si>
    <t>242</t>
  </si>
  <si>
    <t>Безвозмездные перечисления организациям, за исключением государственных и муниципальных организаций</t>
  </si>
  <si>
    <t>0310</t>
  </si>
  <si>
    <t>Обеспечение пожарной безопасности</t>
  </si>
  <si>
    <t>000 2 02 29999 04 2207 151</t>
  </si>
  <si>
    <t>000 2 02 29999 04 2208 151</t>
  </si>
  <si>
    <t>Субсидии на повышение оплаты труда работникам муниципальных учреждений в связи с увеличением минимального размера оплаты труда</t>
  </si>
  <si>
    <t>000 2 02 29999 02 2223 151</t>
  </si>
  <si>
    <t>Субсидии бюджетам городских округов на осуществление капитального ремонта и ремонта улично-дорожной сети</t>
  </si>
  <si>
    <t>000 2 02 29999 02 2224 151</t>
  </si>
  <si>
    <t>0804</t>
  </si>
  <si>
    <t>Другие вопросы в области культуры, кинематографии</t>
  </si>
  <si>
    <t>Утверждено на 2019 год
первоначальная редакция</t>
  </si>
  <si>
    <t>Утверждено на 2019 год
действующая редакция</t>
  </si>
  <si>
    <t>перенесено на обеспечение деятельности МКУ СХТО ЗАТО Солнечный. Ранее планировались на приобретение ГСМ, запчастей для транспортных средств, используемых при проведении массовых культурных мероприятий</t>
  </si>
  <si>
    <t>ГСМ для автомобиля NISSAN TEANA 2.5 LUXURY 2008 года выпуска, передаваемого вновь создаваемому учреждению МКУ СХТО ЗАТО Солнечный</t>
  </si>
  <si>
    <t>осуществление косметического ремонта</t>
  </si>
  <si>
    <t>на выплату возмещения ущерба собственникам жилых помещений, понесенного ими в результате отчуждения принадлежащего им имущества в связи со сносом аварийных домов</t>
  </si>
  <si>
    <t>создание условий для устройства ледовой переправы за счет средств местного (99077,0р.); проведение мероприятий в целях обеспечения безопасности дорожного движения на автомобильных дорогах общего пользования местного значения (133916,0р. перенесено с КОСГУ 225)</t>
  </si>
  <si>
    <t>софинансирование на ремонт дворовых территорий многоквартирных домов населенных пунктов (297000,0р.), проведение мероприятий в целях обеспечения безопасности дорожного движения на автомобильных дорогах общего пользования местного значения (-133916,0р. перенесено на КОСГУ 226)</t>
  </si>
  <si>
    <t>косметический ремонт служебного жилья</t>
  </si>
  <si>
    <t>Расходы на вновь создаваемое учреждение МКУ СХТО ЗАТО Солнечный</t>
  </si>
  <si>
    <t>Расходы перенесены в раздел 0113 на финансирование вновь создаваемого учреждения МКУ СХТО ЗАТО Солнечный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</si>
</sst>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04"/>
      <scheme val="minor"/>
    </font>
    <font>
      <b/>
      <sz val="14"/>
      <color theme="1"/>
      <name val="Times New Roman"/>
      <family val="1"/>
      <charset val="204"/>
    </font>
    <font>
      <sz val="11"/>
      <color theme="1"/>
      <name val="Times New Roman"/>
      <family val="1"/>
      <charset val="204"/>
    </font>
    <font>
      <b/>
      <sz val="11"/>
      <color theme="1"/>
      <name val="Times New Roman"/>
      <family val="1"/>
      <charset val="204"/>
    </font>
    <font>
      <sz val="8"/>
      <name val="Arial"/>
      <family val="2"/>
      <charset val="204"/>
    </font>
    <font>
      <b/>
      <sz val="11"/>
      <name val="Times New Roman"/>
      <family val="1"/>
      <charset val="204"/>
    </font>
    <font>
      <sz val="11"/>
      <name val="Times New Roman"/>
      <family val="1"/>
      <charset val="204"/>
    </font>
    <font>
      <sz val="12"/>
      <color theme="1"/>
      <name val="Times New Roman"/>
      <family val="1"/>
      <charset val="204"/>
    </font>
    <font>
      <sz val="12"/>
      <color theme="1"/>
      <name val="Calibri"/>
      <family val="2"/>
      <charset val="204"/>
      <scheme val="minor"/>
    </font>
    <font>
      <sz val="14"/>
      <color theme="1"/>
      <name val="Times New Roman"/>
      <family val="1"/>
      <charset val="204"/>
    </font>
    <font>
      <sz val="10"/>
      <color theme="1"/>
      <name val="Times New Roman"/>
      <family val="1"/>
      <charset val="204"/>
    </font>
    <font>
      <sz val="1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indexed="4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alignment horizontal="left"/>
    </xf>
  </cellStyleXfs>
  <cellXfs count="91">
    <xf numFmtId="0" fontId="0" fillId="0" borderId="0" xfId="0"/>
    <xf numFmtId="49" fontId="0" fillId="0" borderId="0" xfId="0" applyNumberFormat="1"/>
    <xf numFmtId="4" fontId="0" fillId="0" borderId="0" xfId="0" applyNumberFormat="1"/>
    <xf numFmtId="49" fontId="2" fillId="0" borderId="0" xfId="0" applyNumberFormat="1" applyFont="1"/>
    <xf numFmtId="4" fontId="2" fillId="0" borderId="0" xfId="0" applyNumberFormat="1" applyFont="1"/>
    <xf numFmtId="0" fontId="2" fillId="0" borderId="0" xfId="0" applyFont="1"/>
    <xf numFmtId="4" fontId="2" fillId="0" borderId="0" xfId="0" applyNumberFormat="1" applyFont="1" applyAlignment="1">
      <alignment horizontal="right"/>
    </xf>
    <xf numFmtId="49"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9" fontId="2" fillId="0" borderId="1" xfId="0" applyNumberFormat="1" applyFont="1" applyBorder="1"/>
    <xf numFmtId="4" fontId="2" fillId="0" borderId="1" xfId="0" applyNumberFormat="1" applyFont="1" applyBorder="1"/>
    <xf numFmtId="49" fontId="2" fillId="0" borderId="1" xfId="0" applyNumberFormat="1" applyFont="1" applyBorder="1" applyAlignment="1">
      <alignment vertical="center" wrapText="1"/>
    </xf>
    <xf numFmtId="0" fontId="5" fillId="0" borderId="1" xfId="1" applyFont="1" applyBorder="1" applyAlignment="1">
      <alignment horizontal="left" wrapText="1"/>
    </xf>
    <xf numFmtId="0" fontId="6" fillId="0" borderId="1" xfId="1" applyFont="1" applyBorder="1" applyAlignment="1">
      <alignment horizontal="left" wrapText="1"/>
    </xf>
    <xf numFmtId="0" fontId="6" fillId="0" borderId="1" xfId="1" applyFont="1" applyBorder="1" applyAlignment="1">
      <alignment horizontal="left" vertical="top" wrapText="1"/>
    </xf>
    <xf numFmtId="0" fontId="5" fillId="0" borderId="1" xfId="1" applyFont="1" applyBorder="1" applyAlignment="1">
      <alignment horizontal="left" vertical="top" wrapText="1"/>
    </xf>
    <xf numFmtId="0" fontId="6" fillId="0" borderId="2" xfId="1" applyFont="1" applyBorder="1" applyAlignment="1">
      <alignment horizontal="left" wrapText="1"/>
    </xf>
    <xf numFmtId="0" fontId="6" fillId="0" borderId="2" xfId="1" applyFont="1" applyBorder="1" applyAlignment="1">
      <alignment horizontal="left" vertical="top" wrapText="1"/>
    </xf>
    <xf numFmtId="0" fontId="6" fillId="0" borderId="1" xfId="1" applyFont="1" applyFill="1" applyBorder="1" applyAlignment="1">
      <alignment horizontal="left" wrapText="1"/>
    </xf>
    <xf numFmtId="0" fontId="5" fillId="0" borderId="1" xfId="1" applyFont="1" applyFill="1" applyBorder="1" applyAlignment="1">
      <alignment horizontal="left" wrapText="1"/>
    </xf>
    <xf numFmtId="0" fontId="6" fillId="0" borderId="1" xfId="1" applyNumberFormat="1" applyFont="1" applyBorder="1" applyAlignment="1">
      <alignment horizontal="left" wrapText="1"/>
    </xf>
    <xf numFmtId="0" fontId="2" fillId="0" borderId="1" xfId="0" applyFont="1" applyBorder="1" applyAlignment="1">
      <alignment horizontal="left" wrapText="1"/>
    </xf>
    <xf numFmtId="0" fontId="3" fillId="0" borderId="1" xfId="0" applyFont="1" applyBorder="1" applyAlignment="1">
      <alignment horizontal="left" wrapText="1"/>
    </xf>
    <xf numFmtId="0" fontId="6" fillId="0" borderId="3" xfId="1" applyFont="1" applyBorder="1" applyAlignment="1">
      <alignment horizontal="left" wrapText="1"/>
    </xf>
    <xf numFmtId="49" fontId="5" fillId="0" borderId="1" xfId="0" applyNumberFormat="1" applyFont="1" applyFill="1" applyBorder="1" applyAlignment="1">
      <alignment wrapText="1"/>
    </xf>
    <xf numFmtId="49" fontId="6" fillId="0" borderId="1" xfId="0" applyNumberFormat="1" applyFont="1" applyFill="1" applyBorder="1" applyAlignment="1">
      <alignment wrapText="1"/>
    </xf>
    <xf numFmtId="49" fontId="6" fillId="0" borderId="1" xfId="1" applyNumberFormat="1" applyFont="1" applyBorder="1" applyAlignment="1"/>
    <xf numFmtId="49" fontId="5" fillId="0" borderId="1" xfId="1" applyNumberFormat="1" applyFont="1" applyBorder="1" applyAlignment="1"/>
    <xf numFmtId="49" fontId="5" fillId="0" borderId="1" xfId="1" applyNumberFormat="1" applyFont="1" applyBorder="1" applyAlignment="1">
      <alignment wrapText="1"/>
    </xf>
    <xf numFmtId="49" fontId="6" fillId="0" borderId="1" xfId="1" applyNumberFormat="1" applyFont="1" applyBorder="1" applyAlignment="1">
      <alignment wrapText="1"/>
    </xf>
    <xf numFmtId="49" fontId="6" fillId="0" borderId="1" xfId="1" applyNumberFormat="1" applyFont="1" applyFill="1" applyBorder="1" applyAlignment="1"/>
    <xf numFmtId="0" fontId="2" fillId="0" borderId="1" xfId="0" applyFont="1" applyBorder="1" applyAlignment="1"/>
    <xf numFmtId="0" fontId="3" fillId="0" borderId="1" xfId="0" applyFont="1" applyBorder="1" applyAlignment="1"/>
    <xf numFmtId="4" fontId="5" fillId="0" borderId="1" xfId="1" applyNumberFormat="1" applyFont="1" applyBorder="1" applyAlignment="1">
      <alignment horizontal="right" vertical="center"/>
    </xf>
    <xf numFmtId="4" fontId="6" fillId="0" borderId="1" xfId="1" applyNumberFormat="1" applyFont="1" applyBorder="1" applyAlignment="1">
      <alignment horizontal="right" vertical="center"/>
    </xf>
    <xf numFmtId="4" fontId="5" fillId="0" borderId="1" xfId="1" applyNumberFormat="1" applyFont="1" applyFill="1" applyBorder="1" applyAlignment="1">
      <alignment horizontal="right" vertical="center"/>
    </xf>
    <xf numFmtId="4" fontId="6" fillId="0" borderId="1" xfId="1" applyNumberFormat="1" applyFont="1" applyFill="1" applyBorder="1" applyAlignment="1">
      <alignment horizontal="right" vertical="center"/>
    </xf>
    <xf numFmtId="4" fontId="2" fillId="0" borderId="1" xfId="0" applyNumberFormat="1" applyFont="1" applyFill="1" applyBorder="1" applyAlignment="1">
      <alignment horizontal="right" vertical="center" wrapText="1"/>
    </xf>
    <xf numFmtId="4" fontId="3" fillId="0" borderId="1" xfId="1" applyNumberFormat="1" applyFont="1" applyBorder="1" applyAlignment="1">
      <alignment horizontal="right" vertical="center"/>
    </xf>
    <xf numFmtId="4" fontId="6" fillId="0" borderId="0" xfId="1" applyNumberFormat="1" applyFont="1" applyBorder="1" applyAlignment="1">
      <alignment horizontal="right" vertical="center"/>
    </xf>
    <xf numFmtId="4" fontId="5" fillId="0" borderId="0" xfId="1" applyNumberFormat="1" applyFont="1" applyBorder="1" applyAlignment="1">
      <alignment horizontal="right" vertical="center"/>
    </xf>
    <xf numFmtId="0" fontId="2" fillId="0" borderId="1" xfId="0" applyFont="1" applyBorder="1"/>
    <xf numFmtId="4" fontId="2" fillId="0" borderId="1" xfId="0" applyNumberFormat="1" applyFont="1" applyBorder="1" applyAlignment="1">
      <alignment wrapText="1"/>
    </xf>
    <xf numFmtId="0" fontId="2" fillId="0" borderId="1" xfId="0" applyFont="1" applyBorder="1" applyAlignment="1">
      <alignment wrapText="1"/>
    </xf>
    <xf numFmtId="49" fontId="7" fillId="0" borderId="0" xfId="0" applyNumberFormat="1" applyFont="1"/>
    <xf numFmtId="4" fontId="7" fillId="0" borderId="0" xfId="0" applyNumberFormat="1" applyFont="1"/>
    <xf numFmtId="4" fontId="8" fillId="0" borderId="0" xfId="0" applyNumberFormat="1" applyFont="1"/>
    <xf numFmtId="49" fontId="2" fillId="0" borderId="1" xfId="0" applyNumberFormat="1" applyFont="1" applyFill="1" applyBorder="1"/>
    <xf numFmtId="4" fontId="2" fillId="0" borderId="1" xfId="0" applyNumberFormat="1" applyFont="1" applyFill="1" applyBorder="1"/>
    <xf numFmtId="49" fontId="2" fillId="0" borderId="1" xfId="0" applyNumberFormat="1" applyFont="1" applyFill="1" applyBorder="1" applyAlignment="1">
      <alignment vertical="center" wrapText="1"/>
    </xf>
    <xf numFmtId="49" fontId="2" fillId="0" borderId="0" xfId="0" applyNumberFormat="1" applyFont="1" applyFill="1"/>
    <xf numFmtId="4" fontId="2" fillId="0" borderId="0" xfId="0" applyNumberFormat="1" applyFont="1" applyFill="1"/>
    <xf numFmtId="0" fontId="2" fillId="0" borderId="0" xfId="0" applyFont="1" applyFill="1"/>
    <xf numFmtId="49" fontId="2" fillId="0" borderId="1" xfId="0" applyNumberFormat="1" applyFont="1" applyFill="1" applyBorder="1" applyAlignment="1">
      <alignment wrapText="1"/>
    </xf>
    <xf numFmtId="49" fontId="2" fillId="0" borderId="0" xfId="0" applyNumberFormat="1" applyFont="1" applyFill="1" applyAlignment="1">
      <alignment wrapText="1"/>
    </xf>
    <xf numFmtId="0" fontId="2" fillId="0" borderId="1" xfId="0" applyFont="1" applyBorder="1" applyAlignment="1">
      <alignment vertical="center" wrapText="1"/>
    </xf>
    <xf numFmtId="0" fontId="6" fillId="0" borderId="0" xfId="1" applyFont="1" applyBorder="1" applyAlignment="1">
      <alignment horizontal="left" wrapText="1"/>
    </xf>
    <xf numFmtId="49" fontId="6" fillId="0" borderId="0" xfId="1" applyNumberFormat="1" applyFont="1" applyBorder="1" applyAlignment="1">
      <alignment wrapText="1"/>
    </xf>
    <xf numFmtId="0" fontId="2" fillId="0" borderId="0" xfId="0" applyFont="1" applyBorder="1"/>
    <xf numFmtId="0" fontId="5" fillId="0" borderId="1" xfId="1" applyFont="1" applyBorder="1" applyAlignment="1">
      <alignment wrapText="1"/>
    </xf>
    <xf numFmtId="0" fontId="6" fillId="0" borderId="1" xfId="1" applyFont="1" applyBorder="1" applyAlignment="1">
      <alignment wrapText="1"/>
    </xf>
    <xf numFmtId="4" fontId="5" fillId="0" borderId="6" xfId="1" applyNumberFormat="1" applyFont="1" applyBorder="1" applyAlignment="1">
      <alignment horizontal="right" vertical="center"/>
    </xf>
    <xf numFmtId="4" fontId="5" fillId="0" borderId="4" xfId="1" applyNumberFormat="1" applyFont="1" applyBorder="1" applyAlignment="1">
      <alignment horizontal="right" vertical="center"/>
    </xf>
    <xf numFmtId="0" fontId="0" fillId="0" borderId="0" xfId="0" applyFill="1"/>
    <xf numFmtId="49"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wrapText="1"/>
    </xf>
    <xf numFmtId="49" fontId="3" fillId="0" borderId="1" xfId="0" applyNumberFormat="1" applyFont="1" applyFill="1" applyBorder="1"/>
    <xf numFmtId="4" fontId="3" fillId="0" borderId="1" xfId="0" applyNumberFormat="1" applyFont="1" applyFill="1" applyBorder="1"/>
    <xf numFmtId="49" fontId="3" fillId="0" borderId="1" xfId="0" applyNumberFormat="1" applyFont="1" applyFill="1" applyBorder="1" applyAlignment="1">
      <alignment vertical="center" wrapText="1"/>
    </xf>
    <xf numFmtId="0" fontId="6" fillId="0" borderId="1" xfId="0" applyFont="1" applyBorder="1" applyAlignment="1">
      <alignment wrapText="1"/>
    </xf>
    <xf numFmtId="4" fontId="10" fillId="0" borderId="1" xfId="0" applyNumberFormat="1" applyFont="1" applyFill="1" applyBorder="1" applyAlignment="1">
      <alignment wrapText="1"/>
    </xf>
    <xf numFmtId="4" fontId="10" fillId="0" borderId="1" xfId="0" applyNumberFormat="1" applyFont="1" applyFill="1" applyBorder="1"/>
    <xf numFmtId="4" fontId="10" fillId="0" borderId="1" xfId="0" applyNumberFormat="1" applyFont="1" applyFill="1" applyBorder="1" applyAlignment="1"/>
    <xf numFmtId="4" fontId="10" fillId="0" borderId="6" xfId="0" applyNumberFormat="1" applyFont="1" applyFill="1" applyBorder="1" applyAlignment="1"/>
    <xf numFmtId="4" fontId="10" fillId="0" borderId="6" xfId="0" applyNumberFormat="1" applyFont="1" applyFill="1" applyBorder="1" applyAlignment="1">
      <alignment wrapText="1"/>
    </xf>
    <xf numFmtId="0" fontId="11" fillId="0" borderId="1" xfId="1" applyFont="1" applyBorder="1" applyAlignment="1">
      <alignment wrapText="1"/>
    </xf>
    <xf numFmtId="4" fontId="10" fillId="0" borderId="1" xfId="0" applyNumberFormat="1" applyFont="1" applyFill="1" applyBorder="1" applyAlignment="1">
      <alignment horizontal="center" wrapText="1"/>
    </xf>
    <xf numFmtId="4" fontId="12" fillId="0" borderId="1" xfId="0" applyNumberFormat="1" applyFont="1" applyBorder="1" applyAlignment="1">
      <alignment wrapText="1"/>
    </xf>
    <xf numFmtId="4" fontId="10" fillId="0" borderId="4" xfId="0" applyNumberFormat="1" applyFont="1" applyFill="1" applyBorder="1" applyAlignment="1">
      <alignment wrapText="1"/>
    </xf>
    <xf numFmtId="4" fontId="12" fillId="0" borderId="4" xfId="0" applyNumberFormat="1" applyFont="1" applyBorder="1" applyAlignment="1">
      <alignment wrapText="1"/>
    </xf>
    <xf numFmtId="49" fontId="9" fillId="0" borderId="0" xfId="0" applyNumberFormat="1" applyFont="1" applyAlignment="1">
      <alignment horizontal="center"/>
    </xf>
    <xf numFmtId="4" fontId="10" fillId="0" borderId="4" xfId="0" applyNumberFormat="1" applyFont="1" applyFill="1" applyBorder="1" applyAlignment="1">
      <alignment horizontal="center" wrapText="1"/>
    </xf>
    <xf numFmtId="4" fontId="10" fillId="0" borderId="5" xfId="0" applyNumberFormat="1" applyFont="1" applyFill="1" applyBorder="1" applyAlignment="1">
      <alignment horizontal="center" wrapText="1"/>
    </xf>
    <xf numFmtId="4" fontId="10" fillId="0" borderId="6" xfId="0" applyNumberFormat="1" applyFont="1" applyFill="1" applyBorder="1" applyAlignment="1">
      <alignment horizontal="center" wrapText="1"/>
    </xf>
    <xf numFmtId="4" fontId="10" fillId="0" borderId="4" xfId="0" applyNumberFormat="1" applyFont="1" applyFill="1" applyBorder="1" applyAlignment="1">
      <alignment horizontal="center"/>
    </xf>
    <xf numFmtId="4" fontId="10" fillId="0" borderId="6" xfId="0" applyNumberFormat="1" applyFont="1" applyFill="1" applyBorder="1" applyAlignment="1">
      <alignment horizontal="center"/>
    </xf>
    <xf numFmtId="0" fontId="11" fillId="0" borderId="4" xfId="1" applyFont="1" applyBorder="1" applyAlignment="1">
      <alignment horizontal="center" wrapText="1"/>
    </xf>
    <xf numFmtId="0" fontId="11" fillId="0" borderId="5" xfId="1" applyFont="1" applyBorder="1" applyAlignment="1">
      <alignment horizontal="center" wrapText="1"/>
    </xf>
    <xf numFmtId="0" fontId="11" fillId="0" borderId="6" xfId="1" applyFont="1" applyBorder="1" applyAlignment="1">
      <alignment horizontal="center" wrapText="1"/>
    </xf>
    <xf numFmtId="49" fontId="1" fillId="0" borderId="0" xfId="0" applyNumberFormat="1" applyFont="1" applyAlignment="1">
      <alignment horizontal="center"/>
    </xf>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73"/>
  <sheetViews>
    <sheetView tabSelected="1" topLeftCell="A350" zoomScale="120" zoomScaleNormal="120" workbookViewId="0">
      <selection activeCell="H175" sqref="H175"/>
    </sheetView>
  </sheetViews>
  <sheetFormatPr defaultRowHeight="15" x14ac:dyDescent="0.25"/>
  <cols>
    <col min="1" max="1" width="47.42578125" style="1" customWidth="1"/>
    <col min="2" max="2" width="7" style="1" customWidth="1"/>
    <col min="3" max="3" width="9.28515625" style="1" customWidth="1"/>
    <col min="4" max="4" width="18.140625" style="1" customWidth="1"/>
    <col min="5" max="7" width="18.140625" style="2" customWidth="1"/>
    <col min="8" max="8" width="23" customWidth="1"/>
  </cols>
  <sheetData>
    <row r="1" spans="1:8" ht="18.75" x14ac:dyDescent="0.3">
      <c r="A1" s="81" t="s">
        <v>214</v>
      </c>
      <c r="B1" s="81"/>
      <c r="C1" s="81"/>
      <c r="D1" s="81"/>
      <c r="E1" s="81"/>
      <c r="F1" s="81"/>
      <c r="G1" s="81"/>
      <c r="H1" s="81"/>
    </row>
    <row r="2" spans="1:8" x14ac:dyDescent="0.25">
      <c r="A2" s="3"/>
      <c r="B2" s="3"/>
      <c r="C2" s="3"/>
      <c r="D2" s="3"/>
      <c r="E2" s="4"/>
      <c r="F2" s="4"/>
      <c r="G2" s="6" t="s">
        <v>46</v>
      </c>
      <c r="H2" s="5"/>
    </row>
    <row r="3" spans="1:8" ht="60" x14ac:dyDescent="0.25">
      <c r="A3" s="64" t="s">
        <v>44</v>
      </c>
      <c r="B3" s="64" t="s">
        <v>41</v>
      </c>
      <c r="C3" s="64" t="s">
        <v>45</v>
      </c>
      <c r="D3" s="65" t="s">
        <v>268</v>
      </c>
      <c r="E3" s="65" t="s">
        <v>269</v>
      </c>
      <c r="F3" s="65" t="s">
        <v>42</v>
      </c>
      <c r="G3" s="65" t="s">
        <v>43</v>
      </c>
      <c r="H3" s="65" t="s">
        <v>61</v>
      </c>
    </row>
    <row r="4" spans="1:8" x14ac:dyDescent="0.25">
      <c r="A4" s="66" t="s">
        <v>0</v>
      </c>
      <c r="B4" s="67" t="s">
        <v>1</v>
      </c>
      <c r="C4" s="67" t="s">
        <v>2</v>
      </c>
      <c r="D4" s="68">
        <f>D5+D18</f>
        <v>17095083.280000001</v>
      </c>
      <c r="E4" s="68">
        <f>E5+E18+E16</f>
        <v>17095083.280000001</v>
      </c>
      <c r="F4" s="68">
        <f>F5+F18</f>
        <v>1442989.2</v>
      </c>
      <c r="G4" s="68">
        <f>E4+F4</f>
        <v>18538072.48</v>
      </c>
      <c r="H4" s="72"/>
    </row>
    <row r="5" spans="1:8" x14ac:dyDescent="0.25">
      <c r="A5" s="53" t="s">
        <v>3</v>
      </c>
      <c r="B5" s="47" t="s">
        <v>1</v>
      </c>
      <c r="C5" s="47" t="s">
        <v>4</v>
      </c>
      <c r="D5" s="48">
        <f>D6+D10+D17</f>
        <v>16241093.780000001</v>
      </c>
      <c r="E5" s="48">
        <f>E6+E10+E17</f>
        <v>16241093.780000001</v>
      </c>
      <c r="F5" s="48">
        <f>F6+F10+F17+F16</f>
        <v>892989.2</v>
      </c>
      <c r="G5" s="48">
        <f t="shared" ref="G5:G69" si="0">E5+F5</f>
        <v>17134082.98</v>
      </c>
      <c r="H5" s="72"/>
    </row>
    <row r="6" spans="1:8" ht="30" x14ac:dyDescent="0.25">
      <c r="A6" s="53" t="s">
        <v>5</v>
      </c>
      <c r="B6" s="47" t="s">
        <v>1</v>
      </c>
      <c r="C6" s="47" t="s">
        <v>6</v>
      </c>
      <c r="D6" s="48">
        <f>D7+D8+D9</f>
        <v>14305999.140000001</v>
      </c>
      <c r="E6" s="48">
        <f>E7+E8+E9</f>
        <v>14305999.140000001</v>
      </c>
      <c r="F6" s="48">
        <f>F7+F8+F9</f>
        <v>689539.2</v>
      </c>
      <c r="G6" s="48">
        <f t="shared" si="0"/>
        <v>14995538.34</v>
      </c>
      <c r="H6" s="72"/>
    </row>
    <row r="7" spans="1:8" x14ac:dyDescent="0.25">
      <c r="A7" s="49" t="s">
        <v>7</v>
      </c>
      <c r="B7" s="47" t="s">
        <v>1</v>
      </c>
      <c r="C7" s="47" t="s">
        <v>8</v>
      </c>
      <c r="D7" s="48">
        <f t="shared" ref="D7:F9" si="1">D29+D45+D64</f>
        <v>9384563.1600000001</v>
      </c>
      <c r="E7" s="48">
        <f t="shared" si="1"/>
        <v>9384563.1600000001</v>
      </c>
      <c r="F7" s="48">
        <f t="shared" si="1"/>
        <v>457600</v>
      </c>
      <c r="G7" s="48">
        <f t="shared" si="0"/>
        <v>9842163.1600000001</v>
      </c>
      <c r="H7" s="72"/>
    </row>
    <row r="8" spans="1:8" x14ac:dyDescent="0.25">
      <c r="A8" s="49" t="s">
        <v>9</v>
      </c>
      <c r="B8" s="47" t="s">
        <v>1</v>
      </c>
      <c r="C8" s="47" t="s">
        <v>10</v>
      </c>
      <c r="D8" s="48">
        <f t="shared" si="1"/>
        <v>1590854</v>
      </c>
      <c r="E8" s="48">
        <f t="shared" si="1"/>
        <v>1590854</v>
      </c>
      <c r="F8" s="48">
        <f t="shared" si="1"/>
        <v>72000</v>
      </c>
      <c r="G8" s="48">
        <f t="shared" si="0"/>
        <v>1662854</v>
      </c>
      <c r="H8" s="72"/>
    </row>
    <row r="9" spans="1:8" x14ac:dyDescent="0.25">
      <c r="A9" s="49" t="s">
        <v>11</v>
      </c>
      <c r="B9" s="47" t="s">
        <v>1</v>
      </c>
      <c r="C9" s="47" t="s">
        <v>12</v>
      </c>
      <c r="D9" s="48">
        <f t="shared" si="1"/>
        <v>3330581.98</v>
      </c>
      <c r="E9" s="48">
        <f t="shared" si="1"/>
        <v>3330581.98</v>
      </c>
      <c r="F9" s="48">
        <f t="shared" si="1"/>
        <v>159939.19999999995</v>
      </c>
      <c r="G9" s="48">
        <f t="shared" si="0"/>
        <v>3490521.1799999997</v>
      </c>
      <c r="H9" s="72"/>
    </row>
    <row r="10" spans="1:8" x14ac:dyDescent="0.25">
      <c r="A10" s="49" t="s">
        <v>13</v>
      </c>
      <c r="B10" s="47" t="s">
        <v>1</v>
      </c>
      <c r="C10" s="47" t="s">
        <v>14</v>
      </c>
      <c r="D10" s="48">
        <f>D11+D12+D13+D14+D15</f>
        <v>1857094.64</v>
      </c>
      <c r="E10" s="48">
        <f>E11+E12+E13+E14+E15</f>
        <v>1857094.64</v>
      </c>
      <c r="F10" s="48">
        <f>F11+F12+F13+F14+F15</f>
        <v>203450</v>
      </c>
      <c r="G10" s="48">
        <f t="shared" si="0"/>
        <v>2060544.64</v>
      </c>
      <c r="H10" s="72"/>
    </row>
    <row r="11" spans="1:8" x14ac:dyDescent="0.25">
      <c r="A11" s="49" t="s">
        <v>15</v>
      </c>
      <c r="B11" s="47" t="s">
        <v>1</v>
      </c>
      <c r="C11" s="47" t="s">
        <v>16</v>
      </c>
      <c r="D11" s="48">
        <f t="shared" ref="D11:F15" si="2">D33+D49+D68</f>
        <v>285871.06999999995</v>
      </c>
      <c r="E11" s="48">
        <f t="shared" si="2"/>
        <v>285871.06999999995</v>
      </c>
      <c r="F11" s="48">
        <f t="shared" si="2"/>
        <v>0</v>
      </c>
      <c r="G11" s="48">
        <f t="shared" si="0"/>
        <v>285871.06999999995</v>
      </c>
      <c r="H11" s="72"/>
    </row>
    <row r="12" spans="1:8" x14ac:dyDescent="0.25">
      <c r="A12" s="49" t="s">
        <v>17</v>
      </c>
      <c r="B12" s="47" t="s">
        <v>1</v>
      </c>
      <c r="C12" s="47" t="s">
        <v>18</v>
      </c>
      <c r="D12" s="48">
        <f t="shared" si="2"/>
        <v>26192.799999999999</v>
      </c>
      <c r="E12" s="48">
        <f t="shared" si="2"/>
        <v>26192.799999999999</v>
      </c>
      <c r="F12" s="48">
        <f t="shared" si="2"/>
        <v>0</v>
      </c>
      <c r="G12" s="48">
        <f t="shared" si="0"/>
        <v>26192.799999999999</v>
      </c>
      <c r="H12" s="72"/>
    </row>
    <row r="13" spans="1:8" x14ac:dyDescent="0.25">
      <c r="A13" s="49" t="s">
        <v>19</v>
      </c>
      <c r="B13" s="47" t="s">
        <v>1</v>
      </c>
      <c r="C13" s="47" t="s">
        <v>20</v>
      </c>
      <c r="D13" s="48">
        <f t="shared" si="2"/>
        <v>428826.77</v>
      </c>
      <c r="E13" s="48">
        <f t="shared" si="2"/>
        <v>428826.77</v>
      </c>
      <c r="F13" s="48">
        <f t="shared" si="2"/>
        <v>0</v>
      </c>
      <c r="G13" s="48">
        <f t="shared" si="0"/>
        <v>428826.77</v>
      </c>
      <c r="H13" s="71"/>
    </row>
    <row r="14" spans="1:8" x14ac:dyDescent="0.25">
      <c r="A14" s="49" t="s">
        <v>21</v>
      </c>
      <c r="B14" s="47" t="s">
        <v>1</v>
      </c>
      <c r="C14" s="47" t="s">
        <v>22</v>
      </c>
      <c r="D14" s="48">
        <f t="shared" si="2"/>
        <v>290000</v>
      </c>
      <c r="E14" s="48">
        <f t="shared" si="2"/>
        <v>290000</v>
      </c>
      <c r="F14" s="48">
        <f t="shared" si="2"/>
        <v>203450</v>
      </c>
      <c r="G14" s="48">
        <f t="shared" si="0"/>
        <v>493450</v>
      </c>
      <c r="H14" s="72"/>
    </row>
    <row r="15" spans="1:8" x14ac:dyDescent="0.25">
      <c r="A15" s="49" t="s">
        <v>23</v>
      </c>
      <c r="B15" s="47" t="s">
        <v>1</v>
      </c>
      <c r="C15" s="47" t="s">
        <v>24</v>
      </c>
      <c r="D15" s="48">
        <f t="shared" si="2"/>
        <v>826204</v>
      </c>
      <c r="E15" s="48">
        <f t="shared" si="2"/>
        <v>826204</v>
      </c>
      <c r="F15" s="48">
        <f t="shared" si="2"/>
        <v>0</v>
      </c>
      <c r="G15" s="48">
        <f t="shared" si="0"/>
        <v>826204</v>
      </c>
      <c r="H15" s="71"/>
    </row>
    <row r="16" spans="1:8" ht="45" x14ac:dyDescent="0.25">
      <c r="A16" s="49" t="s">
        <v>257</v>
      </c>
      <c r="B16" s="47" t="s">
        <v>1</v>
      </c>
      <c r="C16" s="47" t="s">
        <v>256</v>
      </c>
      <c r="D16" s="48">
        <f>D73</f>
        <v>0</v>
      </c>
      <c r="E16" s="48">
        <f>E73</f>
        <v>0</v>
      </c>
      <c r="F16" s="48">
        <f>F73</f>
        <v>0</v>
      </c>
      <c r="G16" s="48">
        <f t="shared" si="0"/>
        <v>0</v>
      </c>
      <c r="H16" s="71"/>
    </row>
    <row r="17" spans="1:8" x14ac:dyDescent="0.25">
      <c r="A17" s="49" t="s">
        <v>29</v>
      </c>
      <c r="B17" s="47" t="s">
        <v>1</v>
      </c>
      <c r="C17" s="47" t="s">
        <v>30</v>
      </c>
      <c r="D17" s="48">
        <f>D23+D38+D54+D60+D74</f>
        <v>78000</v>
      </c>
      <c r="E17" s="48">
        <f>E23+E38+E54+E60+E74</f>
        <v>78000</v>
      </c>
      <c r="F17" s="48">
        <f>F23+F38+F54+F60+F74</f>
        <v>0</v>
      </c>
      <c r="G17" s="48">
        <f t="shared" si="0"/>
        <v>78000</v>
      </c>
      <c r="H17" s="73"/>
    </row>
    <row r="18" spans="1:8" x14ac:dyDescent="0.25">
      <c r="A18" s="49" t="s">
        <v>31</v>
      </c>
      <c r="B18" s="47" t="s">
        <v>1</v>
      </c>
      <c r="C18" s="47" t="s">
        <v>32</v>
      </c>
      <c r="D18" s="48">
        <f>D19+D20</f>
        <v>853989.5</v>
      </c>
      <c r="E18" s="48">
        <f>E19+E20</f>
        <v>853989.5</v>
      </c>
      <c r="F18" s="48">
        <f>F19+F20</f>
        <v>550000</v>
      </c>
      <c r="G18" s="48">
        <f t="shared" si="0"/>
        <v>1403989.5</v>
      </c>
      <c r="H18" s="73"/>
    </row>
    <row r="19" spans="1:8" x14ac:dyDescent="0.25">
      <c r="A19" s="49" t="s">
        <v>33</v>
      </c>
      <c r="B19" s="47" t="s">
        <v>1</v>
      </c>
      <c r="C19" s="47" t="s">
        <v>34</v>
      </c>
      <c r="D19" s="48">
        <f>D40+D56</f>
        <v>91100</v>
      </c>
      <c r="E19" s="48">
        <f>E40+E56</f>
        <v>91100</v>
      </c>
      <c r="F19" s="48">
        <f>F40+F56</f>
        <v>0</v>
      </c>
      <c r="G19" s="48">
        <f t="shared" si="0"/>
        <v>91100</v>
      </c>
      <c r="H19" s="73"/>
    </row>
    <row r="20" spans="1:8" x14ac:dyDescent="0.25">
      <c r="A20" s="49" t="s">
        <v>35</v>
      </c>
      <c r="B20" s="47" t="s">
        <v>1</v>
      </c>
      <c r="C20" s="47" t="s">
        <v>36</v>
      </c>
      <c r="D20" s="48">
        <f>D25+D41+D57+D77</f>
        <v>762889.5</v>
      </c>
      <c r="E20" s="48">
        <f>E25+E41+E57+E77</f>
        <v>762889.5</v>
      </c>
      <c r="F20" s="48">
        <f>F25+F41+F57+F77</f>
        <v>550000</v>
      </c>
      <c r="G20" s="48">
        <f t="shared" si="0"/>
        <v>1312889.5</v>
      </c>
      <c r="H20" s="73"/>
    </row>
    <row r="21" spans="1:8" ht="71.25" x14ac:dyDescent="0.25">
      <c r="A21" s="69" t="s">
        <v>63</v>
      </c>
      <c r="B21" s="67" t="s">
        <v>62</v>
      </c>
      <c r="C21" s="67" t="s">
        <v>2</v>
      </c>
      <c r="D21" s="68">
        <f>D22+D24</f>
        <v>0</v>
      </c>
      <c r="E21" s="68">
        <f>E22+E24</f>
        <v>0</v>
      </c>
      <c r="F21" s="68">
        <f>F22+F24</f>
        <v>0</v>
      </c>
      <c r="G21" s="68">
        <f t="shared" si="0"/>
        <v>0</v>
      </c>
      <c r="H21" s="71"/>
    </row>
    <row r="22" spans="1:8" x14ac:dyDescent="0.25">
      <c r="A22" s="49" t="s">
        <v>3</v>
      </c>
      <c r="B22" s="47" t="s">
        <v>62</v>
      </c>
      <c r="C22" s="47" t="s">
        <v>4</v>
      </c>
      <c r="D22" s="48">
        <f>D23</f>
        <v>0</v>
      </c>
      <c r="E22" s="48">
        <f>E23</f>
        <v>0</v>
      </c>
      <c r="F22" s="48">
        <f>F23</f>
        <v>0</v>
      </c>
      <c r="G22" s="48">
        <f t="shared" si="0"/>
        <v>0</v>
      </c>
      <c r="H22" s="72"/>
    </row>
    <row r="23" spans="1:8" x14ac:dyDescent="0.25">
      <c r="A23" s="49" t="s">
        <v>29</v>
      </c>
      <c r="B23" s="47" t="s">
        <v>62</v>
      </c>
      <c r="C23" s="47" t="s">
        <v>30</v>
      </c>
      <c r="D23" s="48">
        <v>0</v>
      </c>
      <c r="E23" s="48">
        <v>0</v>
      </c>
      <c r="F23" s="48">
        <v>0</v>
      </c>
      <c r="G23" s="48">
        <f t="shared" si="0"/>
        <v>0</v>
      </c>
      <c r="H23" s="72"/>
    </row>
    <row r="24" spans="1:8" x14ac:dyDescent="0.25">
      <c r="A24" s="49" t="s">
        <v>31</v>
      </c>
      <c r="B24" s="47" t="s">
        <v>62</v>
      </c>
      <c r="C24" s="47" t="s">
        <v>32</v>
      </c>
      <c r="D24" s="48">
        <f>D25</f>
        <v>0</v>
      </c>
      <c r="E24" s="48">
        <f>E25</f>
        <v>0</v>
      </c>
      <c r="F24" s="48">
        <f>F25</f>
        <v>0</v>
      </c>
      <c r="G24" s="48">
        <f t="shared" si="0"/>
        <v>0</v>
      </c>
      <c r="H24" s="72"/>
    </row>
    <row r="25" spans="1:8" x14ac:dyDescent="0.25">
      <c r="A25" s="49" t="s">
        <v>35</v>
      </c>
      <c r="B25" s="47" t="s">
        <v>62</v>
      </c>
      <c r="C25" s="47" t="s">
        <v>36</v>
      </c>
      <c r="D25" s="48">
        <v>0</v>
      </c>
      <c r="E25" s="48">
        <v>0</v>
      </c>
      <c r="F25" s="48">
        <v>0</v>
      </c>
      <c r="G25" s="48">
        <f t="shared" si="0"/>
        <v>0</v>
      </c>
      <c r="H25" s="72"/>
    </row>
    <row r="26" spans="1:8" ht="57" x14ac:dyDescent="0.25">
      <c r="A26" s="69" t="s">
        <v>64</v>
      </c>
      <c r="B26" s="67" t="s">
        <v>65</v>
      </c>
      <c r="C26" s="67" t="s">
        <v>2</v>
      </c>
      <c r="D26" s="68">
        <f>D27+D39</f>
        <v>13421677.869999999</v>
      </c>
      <c r="E26" s="68">
        <f>E27+E39</f>
        <v>13421677.869999999</v>
      </c>
      <c r="F26" s="68">
        <f>F27+F39</f>
        <v>-2277160.46</v>
      </c>
      <c r="G26" s="68">
        <f t="shared" si="0"/>
        <v>11144517.41</v>
      </c>
      <c r="H26" s="72"/>
    </row>
    <row r="27" spans="1:8" x14ac:dyDescent="0.25">
      <c r="A27" s="53" t="s">
        <v>3</v>
      </c>
      <c r="B27" s="47" t="s">
        <v>65</v>
      </c>
      <c r="C27" s="47" t="s">
        <v>4</v>
      </c>
      <c r="D27" s="48">
        <f>D28+D32+D38</f>
        <v>12940452.709999999</v>
      </c>
      <c r="E27" s="48">
        <f>E28+E32+E38</f>
        <v>12940452.709999999</v>
      </c>
      <c r="F27" s="48">
        <f>F28+F32+F38</f>
        <v>-1914160.46</v>
      </c>
      <c r="G27" s="48">
        <f t="shared" si="0"/>
        <v>11026292.25</v>
      </c>
      <c r="H27" s="72"/>
    </row>
    <row r="28" spans="1:8" ht="30" x14ac:dyDescent="0.25">
      <c r="A28" s="53" t="s">
        <v>5</v>
      </c>
      <c r="B28" s="47" t="s">
        <v>65</v>
      </c>
      <c r="C28" s="47" t="s">
        <v>6</v>
      </c>
      <c r="D28" s="48">
        <f>D29+D30+D31</f>
        <v>12172580.309999999</v>
      </c>
      <c r="E28" s="48">
        <f>E29+E30+E31</f>
        <v>12172580.309999999</v>
      </c>
      <c r="F28" s="48">
        <f>F29+F30+F31</f>
        <v>-1780994.06</v>
      </c>
      <c r="G28" s="48">
        <f t="shared" si="0"/>
        <v>10391586.249999998</v>
      </c>
      <c r="H28" s="82" t="s">
        <v>278</v>
      </c>
    </row>
    <row r="29" spans="1:8" x14ac:dyDescent="0.25">
      <c r="A29" s="49" t="s">
        <v>7</v>
      </c>
      <c r="B29" s="47" t="s">
        <v>65</v>
      </c>
      <c r="C29" s="47" t="s">
        <v>8</v>
      </c>
      <c r="D29" s="48">
        <v>7943578.6299999999</v>
      </c>
      <c r="E29" s="48">
        <v>7943578.6299999999</v>
      </c>
      <c r="F29" s="48">
        <f>-1162322.8</f>
        <v>-1162322.8</v>
      </c>
      <c r="G29" s="48">
        <f t="shared" si="0"/>
        <v>6781255.8300000001</v>
      </c>
      <c r="H29" s="83"/>
    </row>
    <row r="30" spans="1:8" x14ac:dyDescent="0.25">
      <c r="A30" s="49" t="s">
        <v>9</v>
      </c>
      <c r="B30" s="47" t="s">
        <v>65</v>
      </c>
      <c r="C30" s="47" t="s">
        <v>10</v>
      </c>
      <c r="D30" s="48">
        <v>1393268</v>
      </c>
      <c r="E30" s="48">
        <v>1393268</v>
      </c>
      <c r="F30" s="48">
        <f>-196986</f>
        <v>-196986</v>
      </c>
      <c r="G30" s="48">
        <f t="shared" si="0"/>
        <v>1196282</v>
      </c>
      <c r="H30" s="83"/>
    </row>
    <row r="31" spans="1:8" x14ac:dyDescent="0.25">
      <c r="A31" s="49" t="s">
        <v>11</v>
      </c>
      <c r="B31" s="47" t="s">
        <v>65</v>
      </c>
      <c r="C31" s="47" t="s">
        <v>12</v>
      </c>
      <c r="D31" s="48">
        <v>2835733.68</v>
      </c>
      <c r="E31" s="48">
        <v>2835733.68</v>
      </c>
      <c r="F31" s="48">
        <f>-7550-414135.26</f>
        <v>-421685.26</v>
      </c>
      <c r="G31" s="48">
        <f t="shared" si="0"/>
        <v>2414048.42</v>
      </c>
      <c r="H31" s="83"/>
    </row>
    <row r="32" spans="1:8" x14ac:dyDescent="0.25">
      <c r="A32" s="49" t="s">
        <v>13</v>
      </c>
      <c r="B32" s="47" t="s">
        <v>65</v>
      </c>
      <c r="C32" s="47" t="s">
        <v>14</v>
      </c>
      <c r="D32" s="48">
        <f>D33+D34+D35+D36+D37</f>
        <v>765872.39999999991</v>
      </c>
      <c r="E32" s="48">
        <v>765872.4</v>
      </c>
      <c r="F32" s="48">
        <f>F33+F34+F35+F36+F37</f>
        <v>-133166.39999999999</v>
      </c>
      <c r="G32" s="48">
        <f t="shared" si="0"/>
        <v>632706</v>
      </c>
      <c r="H32" s="83"/>
    </row>
    <row r="33" spans="1:8" x14ac:dyDescent="0.25">
      <c r="A33" s="49" t="s">
        <v>15</v>
      </c>
      <c r="B33" s="47" t="s">
        <v>65</v>
      </c>
      <c r="C33" s="47" t="s">
        <v>16</v>
      </c>
      <c r="D33" s="48">
        <v>285177.59999999998</v>
      </c>
      <c r="E33" s="48">
        <v>285177.59999999998</v>
      </c>
      <c r="F33" s="48">
        <v>-20973.599999999999</v>
      </c>
      <c r="G33" s="48">
        <f t="shared" si="0"/>
        <v>264204</v>
      </c>
      <c r="H33" s="83"/>
    </row>
    <row r="34" spans="1:8" x14ac:dyDescent="0.25">
      <c r="A34" s="49" t="s">
        <v>17</v>
      </c>
      <c r="B34" s="47" t="s">
        <v>65</v>
      </c>
      <c r="C34" s="47" t="s">
        <v>18</v>
      </c>
      <c r="D34" s="48">
        <v>26192.799999999999</v>
      </c>
      <c r="E34" s="48">
        <v>26192.799999999999</v>
      </c>
      <c r="F34" s="48">
        <v>-26192.799999999999</v>
      </c>
      <c r="G34" s="48">
        <f t="shared" si="0"/>
        <v>0</v>
      </c>
      <c r="H34" s="83"/>
    </row>
    <row r="35" spans="1:8" x14ac:dyDescent="0.25">
      <c r="A35" s="49" t="s">
        <v>19</v>
      </c>
      <c r="B35" s="47" t="s">
        <v>65</v>
      </c>
      <c r="C35" s="47" t="s">
        <v>20</v>
      </c>
      <c r="D35" s="48">
        <v>0</v>
      </c>
      <c r="E35" s="48">
        <v>0</v>
      </c>
      <c r="F35" s="48">
        <v>0</v>
      </c>
      <c r="G35" s="48">
        <f t="shared" si="0"/>
        <v>0</v>
      </c>
      <c r="H35" s="83"/>
    </row>
    <row r="36" spans="1:8" x14ac:dyDescent="0.25">
      <c r="A36" s="49" t="s">
        <v>21</v>
      </c>
      <c r="B36" s="47" t="s">
        <v>65</v>
      </c>
      <c r="C36" s="47" t="s">
        <v>22</v>
      </c>
      <c r="D36" s="48">
        <v>141000</v>
      </c>
      <c r="E36" s="48">
        <v>141000</v>
      </c>
      <c r="F36" s="48"/>
      <c r="G36" s="48">
        <f>E36+F36</f>
        <v>141000</v>
      </c>
      <c r="H36" s="83"/>
    </row>
    <row r="37" spans="1:8" x14ac:dyDescent="0.25">
      <c r="A37" s="49" t="s">
        <v>23</v>
      </c>
      <c r="B37" s="47" t="s">
        <v>65</v>
      </c>
      <c r="C37" s="47" t="s">
        <v>24</v>
      </c>
      <c r="D37" s="48">
        <v>313502</v>
      </c>
      <c r="E37" s="48">
        <v>313502</v>
      </c>
      <c r="F37" s="48">
        <f>-25000-46000-15000</f>
        <v>-86000</v>
      </c>
      <c r="G37" s="48">
        <f t="shared" si="0"/>
        <v>227502</v>
      </c>
      <c r="H37" s="83"/>
    </row>
    <row r="38" spans="1:8" x14ac:dyDescent="0.25">
      <c r="A38" s="49" t="s">
        <v>29</v>
      </c>
      <c r="B38" s="47" t="s">
        <v>65</v>
      </c>
      <c r="C38" s="47" t="s">
        <v>30</v>
      </c>
      <c r="D38" s="48">
        <v>2000</v>
      </c>
      <c r="E38" s="48">
        <v>2000</v>
      </c>
      <c r="F38" s="48"/>
      <c r="G38" s="48">
        <f t="shared" si="0"/>
        <v>2000</v>
      </c>
      <c r="H38" s="83"/>
    </row>
    <row r="39" spans="1:8" x14ac:dyDescent="0.25">
      <c r="A39" s="49" t="s">
        <v>31</v>
      </c>
      <c r="B39" s="47" t="s">
        <v>65</v>
      </c>
      <c r="C39" s="47" t="s">
        <v>32</v>
      </c>
      <c r="D39" s="48">
        <f>SUM(D40:D41)</f>
        <v>481225.16</v>
      </c>
      <c r="E39" s="48">
        <f t="shared" ref="E39:F39" si="3">SUM(E40:E41)</f>
        <v>481225.16</v>
      </c>
      <c r="F39" s="48">
        <f t="shared" si="3"/>
        <v>-363000</v>
      </c>
      <c r="G39" s="48">
        <f t="shared" si="0"/>
        <v>118225.15999999997</v>
      </c>
      <c r="H39" s="83"/>
    </row>
    <row r="40" spans="1:8" x14ac:dyDescent="0.25">
      <c r="A40" s="49" t="s">
        <v>33</v>
      </c>
      <c r="B40" s="47" t="s">
        <v>65</v>
      </c>
      <c r="C40" s="47" t="s">
        <v>34</v>
      </c>
      <c r="D40" s="48">
        <v>91100</v>
      </c>
      <c r="E40" s="48">
        <v>91100</v>
      </c>
      <c r="F40" s="48">
        <v>0</v>
      </c>
      <c r="G40" s="48">
        <f t="shared" si="0"/>
        <v>91100</v>
      </c>
      <c r="H40" s="83"/>
    </row>
    <row r="41" spans="1:8" x14ac:dyDescent="0.25">
      <c r="A41" s="49" t="s">
        <v>35</v>
      </c>
      <c r="B41" s="47" t="s">
        <v>65</v>
      </c>
      <c r="C41" s="47" t="s">
        <v>36</v>
      </c>
      <c r="D41" s="48">
        <v>390125.16</v>
      </c>
      <c r="E41" s="48">
        <v>390125.16</v>
      </c>
      <c r="F41" s="48">
        <v>-363000</v>
      </c>
      <c r="G41" s="48">
        <f t="shared" si="0"/>
        <v>27125.159999999974</v>
      </c>
      <c r="H41" s="84"/>
    </row>
    <row r="42" spans="1:8" ht="57" x14ac:dyDescent="0.25">
      <c r="A42" s="69" t="s">
        <v>67</v>
      </c>
      <c r="B42" s="67" t="s">
        <v>66</v>
      </c>
      <c r="C42" s="67" t="s">
        <v>2</v>
      </c>
      <c r="D42" s="68">
        <f>D43+D55</f>
        <v>1977046.64</v>
      </c>
      <c r="E42" s="68">
        <f>E43+E55</f>
        <v>1977046.64</v>
      </c>
      <c r="F42" s="68">
        <f>F43+F55</f>
        <v>0</v>
      </c>
      <c r="G42" s="68">
        <f t="shared" si="0"/>
        <v>1977046.64</v>
      </c>
      <c r="H42" s="72"/>
    </row>
    <row r="43" spans="1:8" x14ac:dyDescent="0.25">
      <c r="A43" s="53" t="s">
        <v>3</v>
      </c>
      <c r="B43" s="47" t="s">
        <v>66</v>
      </c>
      <c r="C43" s="47" t="s">
        <v>4</v>
      </c>
      <c r="D43" s="48">
        <f>D44+D48+D54</f>
        <v>1977046.64</v>
      </c>
      <c r="E43" s="48">
        <f>E44+E48+E54</f>
        <v>1977046.64</v>
      </c>
      <c r="F43" s="48">
        <f>F44+F48+F54</f>
        <v>0</v>
      </c>
      <c r="G43" s="48">
        <f t="shared" si="0"/>
        <v>1977046.64</v>
      </c>
      <c r="H43" s="72"/>
    </row>
    <row r="44" spans="1:8" ht="30" x14ac:dyDescent="0.25">
      <c r="A44" s="53" t="s">
        <v>5</v>
      </c>
      <c r="B44" s="47" t="s">
        <v>66</v>
      </c>
      <c r="C44" s="47" t="s">
        <v>6</v>
      </c>
      <c r="D44" s="48">
        <f>D45+D46+D47</f>
        <v>1788476.64</v>
      </c>
      <c r="E44" s="48">
        <f>E45+E46+E47</f>
        <v>1788476.64</v>
      </c>
      <c r="F44" s="48">
        <f>F45+F46+F47</f>
        <v>0</v>
      </c>
      <c r="G44" s="48">
        <f t="shared" si="0"/>
        <v>1788476.64</v>
      </c>
      <c r="H44" s="72"/>
    </row>
    <row r="45" spans="1:8" x14ac:dyDescent="0.25">
      <c r="A45" s="49" t="s">
        <v>7</v>
      </c>
      <c r="B45" s="47" t="s">
        <v>66</v>
      </c>
      <c r="C45" s="47" t="s">
        <v>8</v>
      </c>
      <c r="D45" s="48">
        <v>1176051.97</v>
      </c>
      <c r="E45" s="48">
        <v>1176051.97</v>
      </c>
      <c r="F45" s="48">
        <v>0</v>
      </c>
      <c r="G45" s="48">
        <f t="shared" si="0"/>
        <v>1176051.97</v>
      </c>
      <c r="H45" s="71"/>
    </row>
    <row r="46" spans="1:8" x14ac:dyDescent="0.25">
      <c r="A46" s="49" t="s">
        <v>9</v>
      </c>
      <c r="B46" s="47" t="s">
        <v>66</v>
      </c>
      <c r="C46" s="47" t="s">
        <v>10</v>
      </c>
      <c r="D46" s="48">
        <v>197586</v>
      </c>
      <c r="E46" s="48">
        <v>197586</v>
      </c>
      <c r="F46" s="48">
        <v>0</v>
      </c>
      <c r="G46" s="48">
        <f t="shared" si="0"/>
        <v>197586</v>
      </c>
      <c r="H46" s="71"/>
    </row>
    <row r="47" spans="1:8" x14ac:dyDescent="0.25">
      <c r="A47" s="49" t="s">
        <v>11</v>
      </c>
      <c r="B47" s="47" t="s">
        <v>66</v>
      </c>
      <c r="C47" s="47" t="s">
        <v>12</v>
      </c>
      <c r="D47" s="48">
        <v>414838.67</v>
      </c>
      <c r="E47" s="48">
        <v>414838.67</v>
      </c>
      <c r="F47" s="48">
        <v>0</v>
      </c>
      <c r="G47" s="48">
        <f t="shared" si="0"/>
        <v>414838.67</v>
      </c>
      <c r="H47" s="71"/>
    </row>
    <row r="48" spans="1:8" x14ac:dyDescent="0.25">
      <c r="A48" s="49" t="s">
        <v>13</v>
      </c>
      <c r="B48" s="47" t="s">
        <v>66</v>
      </c>
      <c r="C48" s="47" t="s">
        <v>14</v>
      </c>
      <c r="D48" s="48">
        <f>D49+D50+D51+D52+D53</f>
        <v>187570</v>
      </c>
      <c r="E48" s="48">
        <f>E49+E50+E51+E52+E53</f>
        <v>187570</v>
      </c>
      <c r="F48" s="48">
        <f>F49+F50+F51+F52+F53</f>
        <v>0</v>
      </c>
      <c r="G48" s="48">
        <f t="shared" si="0"/>
        <v>187570</v>
      </c>
      <c r="H48" s="71"/>
    </row>
    <row r="49" spans="1:8" x14ac:dyDescent="0.25">
      <c r="A49" s="49" t="s">
        <v>15</v>
      </c>
      <c r="B49" s="47" t="s">
        <v>66</v>
      </c>
      <c r="C49" s="47" t="s">
        <v>16</v>
      </c>
      <c r="D49" s="48">
        <v>0</v>
      </c>
      <c r="E49" s="48">
        <v>0</v>
      </c>
      <c r="F49" s="48">
        <v>0</v>
      </c>
      <c r="G49" s="48">
        <f t="shared" si="0"/>
        <v>0</v>
      </c>
      <c r="H49" s="72"/>
    </row>
    <row r="50" spans="1:8" x14ac:dyDescent="0.25">
      <c r="A50" s="49" t="s">
        <v>17</v>
      </c>
      <c r="B50" s="47" t="s">
        <v>66</v>
      </c>
      <c r="C50" s="47" t="s">
        <v>18</v>
      </c>
      <c r="D50" s="48">
        <v>0</v>
      </c>
      <c r="E50" s="48">
        <v>0</v>
      </c>
      <c r="F50" s="48">
        <v>0</v>
      </c>
      <c r="G50" s="48">
        <f t="shared" si="0"/>
        <v>0</v>
      </c>
      <c r="H50" s="72"/>
    </row>
    <row r="51" spans="1:8" x14ac:dyDescent="0.25">
      <c r="A51" s="49" t="s">
        <v>19</v>
      </c>
      <c r="B51" s="47" t="s">
        <v>66</v>
      </c>
      <c r="C51" s="47" t="s">
        <v>20</v>
      </c>
      <c r="D51" s="48">
        <v>0</v>
      </c>
      <c r="E51" s="48">
        <v>0</v>
      </c>
      <c r="F51" s="48">
        <v>0</v>
      </c>
      <c r="G51" s="48">
        <f t="shared" si="0"/>
        <v>0</v>
      </c>
      <c r="H51" s="72"/>
    </row>
    <row r="52" spans="1:8" x14ac:dyDescent="0.25">
      <c r="A52" s="49" t="s">
        <v>21</v>
      </c>
      <c r="B52" s="47" t="s">
        <v>66</v>
      </c>
      <c r="C52" s="47" t="s">
        <v>22</v>
      </c>
      <c r="D52" s="48">
        <v>0</v>
      </c>
      <c r="E52" s="48">
        <v>0</v>
      </c>
      <c r="F52" s="48">
        <v>0</v>
      </c>
      <c r="G52" s="48">
        <f t="shared" si="0"/>
        <v>0</v>
      </c>
      <c r="H52" s="72"/>
    </row>
    <row r="53" spans="1:8" x14ac:dyDescent="0.25">
      <c r="A53" s="49" t="s">
        <v>23</v>
      </c>
      <c r="B53" s="47" t="s">
        <v>66</v>
      </c>
      <c r="C53" s="47" t="s">
        <v>24</v>
      </c>
      <c r="D53" s="48">
        <v>187570</v>
      </c>
      <c r="E53" s="48">
        <v>187570</v>
      </c>
      <c r="F53" s="48">
        <v>0</v>
      </c>
      <c r="G53" s="48">
        <f t="shared" si="0"/>
        <v>187570</v>
      </c>
      <c r="H53" s="78"/>
    </row>
    <row r="54" spans="1:8" x14ac:dyDescent="0.25">
      <c r="A54" s="49" t="s">
        <v>29</v>
      </c>
      <c r="B54" s="47" t="s">
        <v>66</v>
      </c>
      <c r="C54" s="47" t="s">
        <v>30</v>
      </c>
      <c r="D54" s="48">
        <v>1000</v>
      </c>
      <c r="E54" s="48">
        <v>1000</v>
      </c>
      <c r="F54" s="48">
        <v>0</v>
      </c>
      <c r="G54" s="48">
        <f t="shared" si="0"/>
        <v>1000</v>
      </c>
      <c r="H54" s="78"/>
    </row>
    <row r="55" spans="1:8" x14ac:dyDescent="0.25">
      <c r="A55" s="49" t="s">
        <v>31</v>
      </c>
      <c r="B55" s="47" t="s">
        <v>66</v>
      </c>
      <c r="C55" s="47" t="s">
        <v>32</v>
      </c>
      <c r="D55" s="48">
        <f>SUM(D56:D57)</f>
        <v>0</v>
      </c>
      <c r="E55" s="48">
        <f>SUM(E56:E57)</f>
        <v>0</v>
      </c>
      <c r="F55" s="48">
        <f>SUM(F56:F57)</f>
        <v>0</v>
      </c>
      <c r="G55" s="48">
        <f t="shared" si="0"/>
        <v>0</v>
      </c>
      <c r="H55" s="72"/>
    </row>
    <row r="56" spans="1:8" x14ac:dyDescent="0.25">
      <c r="A56" s="49" t="s">
        <v>33</v>
      </c>
      <c r="B56" s="47" t="s">
        <v>66</v>
      </c>
      <c r="C56" s="47" t="s">
        <v>34</v>
      </c>
      <c r="D56" s="48">
        <v>0</v>
      </c>
      <c r="E56" s="48">
        <v>0</v>
      </c>
      <c r="F56" s="48">
        <v>0</v>
      </c>
      <c r="G56" s="48">
        <f t="shared" si="0"/>
        <v>0</v>
      </c>
      <c r="H56" s="72"/>
    </row>
    <row r="57" spans="1:8" x14ac:dyDescent="0.25">
      <c r="A57" s="49" t="s">
        <v>35</v>
      </c>
      <c r="B57" s="47" t="s">
        <v>66</v>
      </c>
      <c r="C57" s="47" t="s">
        <v>36</v>
      </c>
      <c r="D57" s="48">
        <v>0</v>
      </c>
      <c r="E57" s="48">
        <v>0</v>
      </c>
      <c r="F57" s="48">
        <v>0</v>
      </c>
      <c r="G57" s="48">
        <f t="shared" si="0"/>
        <v>0</v>
      </c>
      <c r="H57" s="71"/>
    </row>
    <row r="58" spans="1:8" x14ac:dyDescent="0.25">
      <c r="A58" s="69" t="s">
        <v>68</v>
      </c>
      <c r="B58" s="67" t="s">
        <v>70</v>
      </c>
      <c r="C58" s="67"/>
      <c r="D58" s="68">
        <f t="shared" ref="D58:F59" si="4">D59</f>
        <v>50000</v>
      </c>
      <c r="E58" s="68">
        <f t="shared" si="4"/>
        <v>50000</v>
      </c>
      <c r="F58" s="68">
        <f t="shared" si="4"/>
        <v>0</v>
      </c>
      <c r="G58" s="68">
        <f t="shared" si="0"/>
        <v>50000</v>
      </c>
      <c r="H58" s="72"/>
    </row>
    <row r="59" spans="1:8" x14ac:dyDescent="0.25">
      <c r="A59" s="53" t="s">
        <v>3</v>
      </c>
      <c r="B59" s="47" t="s">
        <v>70</v>
      </c>
      <c r="C59" s="47" t="s">
        <v>4</v>
      </c>
      <c r="D59" s="48">
        <f t="shared" si="4"/>
        <v>50000</v>
      </c>
      <c r="E59" s="48">
        <f t="shared" si="4"/>
        <v>50000</v>
      </c>
      <c r="F59" s="48">
        <f t="shared" si="4"/>
        <v>0</v>
      </c>
      <c r="G59" s="48">
        <f t="shared" si="0"/>
        <v>50000</v>
      </c>
      <c r="H59" s="72"/>
    </row>
    <row r="60" spans="1:8" x14ac:dyDescent="0.25">
      <c r="A60" s="49" t="s">
        <v>29</v>
      </c>
      <c r="B60" s="47" t="s">
        <v>70</v>
      </c>
      <c r="C60" s="47" t="s">
        <v>30</v>
      </c>
      <c r="D60" s="48">
        <v>50000</v>
      </c>
      <c r="E60" s="48">
        <v>50000</v>
      </c>
      <c r="F60" s="48">
        <v>0</v>
      </c>
      <c r="G60" s="48">
        <f t="shared" si="0"/>
        <v>50000</v>
      </c>
      <c r="H60" s="72"/>
    </row>
    <row r="61" spans="1:8" x14ac:dyDescent="0.25">
      <c r="A61" s="66" t="s">
        <v>69</v>
      </c>
      <c r="B61" s="67" t="s">
        <v>71</v>
      </c>
      <c r="C61" s="67"/>
      <c r="D61" s="68">
        <f>D62+D75</f>
        <v>1646358.77</v>
      </c>
      <c r="E61" s="68">
        <f>E62+E73+E75</f>
        <v>1646358.77</v>
      </c>
      <c r="F61" s="68">
        <f>F62+F75</f>
        <v>3720149.6599999997</v>
      </c>
      <c r="G61" s="68">
        <f t="shared" si="0"/>
        <v>5366508.43</v>
      </c>
      <c r="H61" s="72"/>
    </row>
    <row r="62" spans="1:8" x14ac:dyDescent="0.25">
      <c r="A62" s="53" t="s">
        <v>3</v>
      </c>
      <c r="B62" s="47" t="s">
        <v>71</v>
      </c>
      <c r="C62" s="47" t="s">
        <v>4</v>
      </c>
      <c r="D62" s="48">
        <f>D63+D67+D74</f>
        <v>1273594.43</v>
      </c>
      <c r="E62" s="48">
        <f>E63+E67+E74</f>
        <v>1273594.43</v>
      </c>
      <c r="F62" s="48">
        <f>F63+F67+F74+F73</f>
        <v>2807149.6599999997</v>
      </c>
      <c r="G62" s="48">
        <f t="shared" si="0"/>
        <v>4080744.09</v>
      </c>
      <c r="H62" s="72"/>
    </row>
    <row r="63" spans="1:8" ht="30" x14ac:dyDescent="0.25">
      <c r="A63" s="53" t="s">
        <v>5</v>
      </c>
      <c r="B63" s="47" t="s">
        <v>71</v>
      </c>
      <c r="C63" s="47" t="s">
        <v>6</v>
      </c>
      <c r="D63" s="48">
        <f>D64+D65+D66</f>
        <v>344942.19</v>
      </c>
      <c r="E63" s="48">
        <f>E64+E65+E66</f>
        <v>344942.19</v>
      </c>
      <c r="F63" s="48">
        <f>F64+F65+F66</f>
        <v>2470533.2599999998</v>
      </c>
      <c r="G63" s="48">
        <f t="shared" si="0"/>
        <v>2815475.4499999997</v>
      </c>
      <c r="H63" s="72"/>
    </row>
    <row r="64" spans="1:8" x14ac:dyDescent="0.25">
      <c r="A64" s="49" t="s">
        <v>7</v>
      </c>
      <c r="B64" s="47" t="s">
        <v>71</v>
      </c>
      <c r="C64" s="47" t="s">
        <v>8</v>
      </c>
      <c r="D64" s="48">
        <v>264932.56</v>
      </c>
      <c r="E64" s="48">
        <v>264932.56</v>
      </c>
      <c r="F64" s="48">
        <v>1619922.8</v>
      </c>
      <c r="G64" s="48">
        <f t="shared" si="0"/>
        <v>1884855.36</v>
      </c>
      <c r="H64" s="87" t="s">
        <v>277</v>
      </c>
    </row>
    <row r="65" spans="1:8" x14ac:dyDescent="0.25">
      <c r="A65" s="49" t="s">
        <v>9</v>
      </c>
      <c r="B65" s="47" t="s">
        <v>71</v>
      </c>
      <c r="C65" s="47" t="s">
        <v>10</v>
      </c>
      <c r="D65" s="48">
        <v>0</v>
      </c>
      <c r="E65" s="48">
        <v>0</v>
      </c>
      <c r="F65" s="48">
        <v>268986</v>
      </c>
      <c r="G65" s="48">
        <f t="shared" si="0"/>
        <v>268986</v>
      </c>
      <c r="H65" s="88"/>
    </row>
    <row r="66" spans="1:8" x14ac:dyDescent="0.25">
      <c r="A66" s="49" t="s">
        <v>11</v>
      </c>
      <c r="B66" s="47" t="s">
        <v>71</v>
      </c>
      <c r="C66" s="47" t="s">
        <v>12</v>
      </c>
      <c r="D66" s="48">
        <v>80009.63</v>
      </c>
      <c r="E66" s="48">
        <v>80009.63</v>
      </c>
      <c r="F66" s="48">
        <v>581624.46</v>
      </c>
      <c r="G66" s="48">
        <f t="shared" si="0"/>
        <v>661634.09</v>
      </c>
      <c r="H66" s="88"/>
    </row>
    <row r="67" spans="1:8" x14ac:dyDescent="0.25">
      <c r="A67" s="49" t="s">
        <v>13</v>
      </c>
      <c r="B67" s="47" t="s">
        <v>71</v>
      </c>
      <c r="C67" s="47" t="s">
        <v>14</v>
      </c>
      <c r="D67" s="48">
        <f>D68+D69+D70+D71+D72</f>
        <v>903652.24</v>
      </c>
      <c r="E67" s="48">
        <v>903652.24</v>
      </c>
      <c r="F67" s="48">
        <f>F68+F69+F70+F71+F72</f>
        <v>336616.4</v>
      </c>
      <c r="G67" s="48">
        <f t="shared" si="0"/>
        <v>1240268.6400000001</v>
      </c>
      <c r="H67" s="88"/>
    </row>
    <row r="68" spans="1:8" x14ac:dyDescent="0.25">
      <c r="A68" s="49" t="s">
        <v>15</v>
      </c>
      <c r="B68" s="47" t="s">
        <v>71</v>
      </c>
      <c r="C68" s="47" t="s">
        <v>16</v>
      </c>
      <c r="D68" s="48">
        <v>693.47</v>
      </c>
      <c r="E68" s="48">
        <v>693.47</v>
      </c>
      <c r="F68" s="48">
        <v>20973.599999999999</v>
      </c>
      <c r="G68" s="48">
        <f t="shared" si="0"/>
        <v>21667.07</v>
      </c>
      <c r="H68" s="88"/>
    </row>
    <row r="69" spans="1:8" x14ac:dyDescent="0.25">
      <c r="A69" s="49" t="s">
        <v>17</v>
      </c>
      <c r="B69" s="47" t="s">
        <v>71</v>
      </c>
      <c r="C69" s="47" t="s">
        <v>18</v>
      </c>
      <c r="D69" s="48">
        <v>0</v>
      </c>
      <c r="E69" s="48">
        <v>0</v>
      </c>
      <c r="F69" s="48">
        <v>26192.799999999999</v>
      </c>
      <c r="G69" s="48">
        <f t="shared" si="0"/>
        <v>26192.799999999999</v>
      </c>
      <c r="H69" s="88"/>
    </row>
    <row r="70" spans="1:8" x14ac:dyDescent="0.25">
      <c r="A70" s="49" t="s">
        <v>19</v>
      </c>
      <c r="B70" s="47" t="s">
        <v>71</v>
      </c>
      <c r="C70" s="47" t="s">
        <v>20</v>
      </c>
      <c r="D70" s="48">
        <v>428826.77</v>
      </c>
      <c r="E70" s="48">
        <v>428826.77</v>
      </c>
      <c r="F70" s="48">
        <v>0</v>
      </c>
      <c r="G70" s="48">
        <f t="shared" ref="G70:G134" si="5">E70+F70</f>
        <v>428826.77</v>
      </c>
      <c r="H70" s="89"/>
    </row>
    <row r="71" spans="1:8" ht="26.25" x14ac:dyDescent="0.25">
      <c r="A71" s="49" t="s">
        <v>21</v>
      </c>
      <c r="B71" s="47" t="s">
        <v>71</v>
      </c>
      <c r="C71" s="47" t="s">
        <v>22</v>
      </c>
      <c r="D71" s="48">
        <v>149000</v>
      </c>
      <c r="E71" s="48">
        <v>149000</v>
      </c>
      <c r="F71" s="48">
        <v>203450</v>
      </c>
      <c r="G71" s="48">
        <f t="shared" si="5"/>
        <v>352450</v>
      </c>
      <c r="H71" s="71" t="s">
        <v>276</v>
      </c>
    </row>
    <row r="72" spans="1:8" ht="51.75" x14ac:dyDescent="0.25">
      <c r="A72" s="49" t="s">
        <v>23</v>
      </c>
      <c r="B72" s="47" t="s">
        <v>71</v>
      </c>
      <c r="C72" s="47" t="s">
        <v>24</v>
      </c>
      <c r="D72" s="48">
        <v>325132</v>
      </c>
      <c r="E72" s="48">
        <v>325132</v>
      </c>
      <c r="F72" s="48">
        <f>40000+46000</f>
        <v>86000</v>
      </c>
      <c r="G72" s="48">
        <f t="shared" si="5"/>
        <v>411132</v>
      </c>
      <c r="H72" s="78" t="s">
        <v>277</v>
      </c>
    </row>
    <row r="73" spans="1:8" ht="45" x14ac:dyDescent="0.25">
      <c r="A73" s="49" t="s">
        <v>257</v>
      </c>
      <c r="B73" s="47" t="s">
        <v>71</v>
      </c>
      <c r="C73" s="47" t="s">
        <v>256</v>
      </c>
      <c r="D73" s="48">
        <v>0</v>
      </c>
      <c r="E73" s="48">
        <v>0</v>
      </c>
      <c r="F73" s="48">
        <v>0</v>
      </c>
      <c r="G73" s="48">
        <f t="shared" si="5"/>
        <v>0</v>
      </c>
      <c r="H73" s="71"/>
    </row>
    <row r="74" spans="1:8" ht="51.75" x14ac:dyDescent="0.25">
      <c r="A74" s="49" t="s">
        <v>29</v>
      </c>
      <c r="B74" s="47" t="s">
        <v>71</v>
      </c>
      <c r="C74" s="47" t="s">
        <v>30</v>
      </c>
      <c r="D74" s="48">
        <v>25000</v>
      </c>
      <c r="E74" s="48">
        <v>25000</v>
      </c>
      <c r="F74" s="48">
        <v>0</v>
      </c>
      <c r="G74" s="48">
        <f t="shared" si="5"/>
        <v>25000</v>
      </c>
      <c r="H74" s="71" t="s">
        <v>277</v>
      </c>
    </row>
    <row r="75" spans="1:8" x14ac:dyDescent="0.25">
      <c r="A75" s="49" t="s">
        <v>31</v>
      </c>
      <c r="B75" s="47" t="s">
        <v>71</v>
      </c>
      <c r="C75" s="47" t="s">
        <v>32</v>
      </c>
      <c r="D75" s="48">
        <f>SUM(D76:D77)</f>
        <v>372764.34</v>
      </c>
      <c r="E75" s="48">
        <f>SUM(E76:E77)</f>
        <v>372764.34</v>
      </c>
      <c r="F75" s="48">
        <f>SUM(F76:F77)</f>
        <v>913000</v>
      </c>
      <c r="G75" s="48">
        <f t="shared" si="5"/>
        <v>1285764.3400000001</v>
      </c>
      <c r="H75" s="73"/>
    </row>
    <row r="76" spans="1:8" x14ac:dyDescent="0.25">
      <c r="A76" s="49" t="s">
        <v>33</v>
      </c>
      <c r="B76" s="47" t="s">
        <v>71</v>
      </c>
      <c r="C76" s="47" t="s">
        <v>34</v>
      </c>
      <c r="D76" s="48">
        <v>0</v>
      </c>
      <c r="E76" s="48">
        <v>0</v>
      </c>
      <c r="F76" s="48">
        <v>0</v>
      </c>
      <c r="G76" s="48">
        <f t="shared" si="5"/>
        <v>0</v>
      </c>
      <c r="H76" s="73"/>
    </row>
    <row r="77" spans="1:8" ht="51.75" x14ac:dyDescent="0.25">
      <c r="A77" s="49" t="s">
        <v>35</v>
      </c>
      <c r="B77" s="47" t="s">
        <v>71</v>
      </c>
      <c r="C77" s="47" t="s">
        <v>36</v>
      </c>
      <c r="D77" s="48">
        <v>372764.34</v>
      </c>
      <c r="E77" s="48">
        <v>372764.34</v>
      </c>
      <c r="F77" s="48">
        <v>913000</v>
      </c>
      <c r="G77" s="48">
        <f t="shared" si="5"/>
        <v>1285764.3400000001</v>
      </c>
      <c r="H77" s="71" t="s">
        <v>277</v>
      </c>
    </row>
    <row r="78" spans="1:8" x14ac:dyDescent="0.25">
      <c r="A78" s="69" t="s">
        <v>72</v>
      </c>
      <c r="B78" s="67" t="s">
        <v>73</v>
      </c>
      <c r="C78" s="67"/>
      <c r="D78" s="68">
        <f>D79+D91</f>
        <v>83700</v>
      </c>
      <c r="E78" s="68">
        <f>E79+E91</f>
        <v>83700</v>
      </c>
      <c r="F78" s="68">
        <f>F79+F91</f>
        <v>0</v>
      </c>
      <c r="G78" s="68">
        <f t="shared" si="5"/>
        <v>83700</v>
      </c>
      <c r="H78" s="72"/>
    </row>
    <row r="79" spans="1:8" x14ac:dyDescent="0.25">
      <c r="A79" s="53" t="s">
        <v>3</v>
      </c>
      <c r="B79" s="47" t="s">
        <v>73</v>
      </c>
      <c r="C79" s="47" t="s">
        <v>4</v>
      </c>
      <c r="D79" s="48">
        <f>D80+D84+D90</f>
        <v>70495.5</v>
      </c>
      <c r="E79" s="48">
        <f>E80+E84+E90</f>
        <v>70495.5</v>
      </c>
      <c r="F79" s="48">
        <f>F80+F84+F90</f>
        <v>0</v>
      </c>
      <c r="G79" s="48">
        <f t="shared" si="5"/>
        <v>70495.5</v>
      </c>
      <c r="H79" s="72"/>
    </row>
    <row r="80" spans="1:8" ht="30" x14ac:dyDescent="0.25">
      <c r="A80" s="53" t="s">
        <v>5</v>
      </c>
      <c r="B80" s="47" t="s">
        <v>73</v>
      </c>
      <c r="C80" s="47" t="s">
        <v>6</v>
      </c>
      <c r="D80" s="48">
        <f>D81+D82+D83</f>
        <v>70495.5</v>
      </c>
      <c r="E80" s="48">
        <f>E81+E82+E83</f>
        <v>70495.5</v>
      </c>
      <c r="F80" s="48">
        <f>F81+F82+F83</f>
        <v>0</v>
      </c>
      <c r="G80" s="48">
        <f t="shared" si="5"/>
        <v>70495.5</v>
      </c>
      <c r="H80" s="72"/>
    </row>
    <row r="81" spans="1:8" x14ac:dyDescent="0.25">
      <c r="A81" s="49" t="s">
        <v>7</v>
      </c>
      <c r="B81" s="47" t="s">
        <v>73</v>
      </c>
      <c r="C81" s="47" t="s">
        <v>8</v>
      </c>
      <c r="D81" s="48">
        <v>54144</v>
      </c>
      <c r="E81" s="48">
        <v>54144</v>
      </c>
      <c r="F81" s="48">
        <v>0</v>
      </c>
      <c r="G81" s="48">
        <f t="shared" si="5"/>
        <v>54144</v>
      </c>
      <c r="H81" s="72"/>
    </row>
    <row r="82" spans="1:8" x14ac:dyDescent="0.25">
      <c r="A82" s="49" t="s">
        <v>9</v>
      </c>
      <c r="B82" s="47" t="s">
        <v>73</v>
      </c>
      <c r="C82" s="47" t="s">
        <v>10</v>
      </c>
      <c r="D82" s="48">
        <v>0</v>
      </c>
      <c r="E82" s="48">
        <v>0</v>
      </c>
      <c r="F82" s="48">
        <v>0</v>
      </c>
      <c r="G82" s="48">
        <f t="shared" si="5"/>
        <v>0</v>
      </c>
      <c r="H82" s="72"/>
    </row>
    <row r="83" spans="1:8" x14ac:dyDescent="0.25">
      <c r="A83" s="49" t="s">
        <v>11</v>
      </c>
      <c r="B83" s="47" t="s">
        <v>73</v>
      </c>
      <c r="C83" s="47" t="s">
        <v>12</v>
      </c>
      <c r="D83" s="48">
        <v>16351.5</v>
      </c>
      <c r="E83" s="48">
        <v>16351.5</v>
      </c>
      <c r="F83" s="48">
        <v>0</v>
      </c>
      <c r="G83" s="48">
        <f t="shared" si="5"/>
        <v>16351.5</v>
      </c>
      <c r="H83" s="72"/>
    </row>
    <row r="84" spans="1:8" x14ac:dyDescent="0.25">
      <c r="A84" s="49" t="s">
        <v>13</v>
      </c>
      <c r="B84" s="47" t="s">
        <v>73</v>
      </c>
      <c r="C84" s="47" t="s">
        <v>14</v>
      </c>
      <c r="D84" s="48">
        <f>D85+D86+D87+D88+D89</f>
        <v>0</v>
      </c>
      <c r="E84" s="48">
        <f>E85+E86+E87+E88+E89</f>
        <v>0</v>
      </c>
      <c r="F84" s="48">
        <f>F85+F86+F87+F88+F89</f>
        <v>0</v>
      </c>
      <c r="G84" s="48">
        <f t="shared" si="5"/>
        <v>0</v>
      </c>
      <c r="H84" s="72"/>
    </row>
    <row r="85" spans="1:8" x14ac:dyDescent="0.25">
      <c r="A85" s="49" t="s">
        <v>15</v>
      </c>
      <c r="B85" s="47" t="s">
        <v>73</v>
      </c>
      <c r="C85" s="47" t="s">
        <v>16</v>
      </c>
      <c r="D85" s="48">
        <v>0</v>
      </c>
      <c r="E85" s="48">
        <v>0</v>
      </c>
      <c r="F85" s="48">
        <v>0</v>
      </c>
      <c r="G85" s="48">
        <f t="shared" si="5"/>
        <v>0</v>
      </c>
      <c r="H85" s="72"/>
    </row>
    <row r="86" spans="1:8" x14ac:dyDescent="0.25">
      <c r="A86" s="49" t="s">
        <v>17</v>
      </c>
      <c r="B86" s="47" t="s">
        <v>73</v>
      </c>
      <c r="C86" s="47" t="s">
        <v>18</v>
      </c>
      <c r="D86" s="48">
        <v>0</v>
      </c>
      <c r="E86" s="48">
        <v>0</v>
      </c>
      <c r="F86" s="48">
        <v>0</v>
      </c>
      <c r="G86" s="48">
        <f t="shared" si="5"/>
        <v>0</v>
      </c>
      <c r="H86" s="72"/>
    </row>
    <row r="87" spans="1:8" x14ac:dyDescent="0.25">
      <c r="A87" s="49" t="s">
        <v>19</v>
      </c>
      <c r="B87" s="47" t="s">
        <v>73</v>
      </c>
      <c r="C87" s="47" t="s">
        <v>20</v>
      </c>
      <c r="D87" s="48">
        <v>0</v>
      </c>
      <c r="E87" s="48">
        <v>0</v>
      </c>
      <c r="F87" s="48">
        <v>0</v>
      </c>
      <c r="G87" s="48">
        <f t="shared" si="5"/>
        <v>0</v>
      </c>
      <c r="H87" s="72"/>
    </row>
    <row r="88" spans="1:8" x14ac:dyDescent="0.25">
      <c r="A88" s="49" t="s">
        <v>21</v>
      </c>
      <c r="B88" s="47" t="s">
        <v>73</v>
      </c>
      <c r="C88" s="47" t="s">
        <v>22</v>
      </c>
      <c r="D88" s="48">
        <v>0</v>
      </c>
      <c r="E88" s="48">
        <v>0</v>
      </c>
      <c r="F88" s="48">
        <v>0</v>
      </c>
      <c r="G88" s="48">
        <f t="shared" si="5"/>
        <v>0</v>
      </c>
      <c r="H88" s="72"/>
    </row>
    <row r="89" spans="1:8" x14ac:dyDescent="0.25">
      <c r="A89" s="49" t="s">
        <v>23</v>
      </c>
      <c r="B89" s="47" t="s">
        <v>73</v>
      </c>
      <c r="C89" s="47" t="s">
        <v>24</v>
      </c>
      <c r="D89" s="48">
        <v>0</v>
      </c>
      <c r="E89" s="48">
        <v>0</v>
      </c>
      <c r="F89" s="48">
        <v>0</v>
      </c>
      <c r="G89" s="48">
        <f t="shared" si="5"/>
        <v>0</v>
      </c>
      <c r="H89" s="72"/>
    </row>
    <row r="90" spans="1:8" x14ac:dyDescent="0.25">
      <c r="A90" s="49" t="s">
        <v>29</v>
      </c>
      <c r="B90" s="47" t="s">
        <v>73</v>
      </c>
      <c r="C90" s="47" t="s">
        <v>30</v>
      </c>
      <c r="D90" s="48">
        <v>0</v>
      </c>
      <c r="E90" s="48">
        <v>0</v>
      </c>
      <c r="F90" s="48">
        <v>0</v>
      </c>
      <c r="G90" s="48">
        <f t="shared" si="5"/>
        <v>0</v>
      </c>
      <c r="H90" s="72"/>
    </row>
    <row r="91" spans="1:8" x14ac:dyDescent="0.25">
      <c r="A91" s="49" t="s">
        <v>31</v>
      </c>
      <c r="B91" s="47" t="s">
        <v>73</v>
      </c>
      <c r="C91" s="47" t="s">
        <v>32</v>
      </c>
      <c r="D91" s="48">
        <f>SUM(D92:D93)</f>
        <v>13204.5</v>
      </c>
      <c r="E91" s="48">
        <f>SUM(E92:E93)</f>
        <v>13204.5</v>
      </c>
      <c r="F91" s="48">
        <f>SUM(F92:F93)</f>
        <v>0</v>
      </c>
      <c r="G91" s="48">
        <f t="shared" si="5"/>
        <v>13204.5</v>
      </c>
      <c r="H91" s="72"/>
    </row>
    <row r="92" spans="1:8" x14ac:dyDescent="0.25">
      <c r="A92" s="49" t="s">
        <v>33</v>
      </c>
      <c r="B92" s="47" t="s">
        <v>73</v>
      </c>
      <c r="C92" s="47" t="s">
        <v>34</v>
      </c>
      <c r="D92" s="48">
        <v>0</v>
      </c>
      <c r="E92" s="48">
        <v>0</v>
      </c>
      <c r="F92" s="48">
        <v>0</v>
      </c>
      <c r="G92" s="48">
        <f t="shared" si="5"/>
        <v>0</v>
      </c>
      <c r="H92" s="72"/>
    </row>
    <row r="93" spans="1:8" x14ac:dyDescent="0.25">
      <c r="A93" s="49" t="s">
        <v>35</v>
      </c>
      <c r="B93" s="47" t="s">
        <v>73</v>
      </c>
      <c r="C93" s="47" t="s">
        <v>36</v>
      </c>
      <c r="D93" s="48">
        <v>13204.5</v>
      </c>
      <c r="E93" s="48">
        <v>13204.5</v>
      </c>
      <c r="F93" s="48">
        <f>F109</f>
        <v>0</v>
      </c>
      <c r="G93" s="48">
        <f t="shared" si="5"/>
        <v>13204.5</v>
      </c>
      <c r="H93" s="72"/>
    </row>
    <row r="94" spans="1:8" ht="28.5" x14ac:dyDescent="0.25">
      <c r="A94" s="69" t="s">
        <v>75</v>
      </c>
      <c r="B94" s="67" t="s">
        <v>74</v>
      </c>
      <c r="C94" s="67"/>
      <c r="D94" s="68">
        <f>D95+D107</f>
        <v>83700</v>
      </c>
      <c r="E94" s="68">
        <f>E95+E107</f>
        <v>83700</v>
      </c>
      <c r="F94" s="68">
        <f>F95+F107</f>
        <v>0</v>
      </c>
      <c r="G94" s="68">
        <f t="shared" si="5"/>
        <v>83700</v>
      </c>
      <c r="H94" s="82"/>
    </row>
    <row r="95" spans="1:8" x14ac:dyDescent="0.25">
      <c r="A95" s="53" t="s">
        <v>3</v>
      </c>
      <c r="B95" s="47" t="s">
        <v>74</v>
      </c>
      <c r="C95" s="47" t="s">
        <v>4</v>
      </c>
      <c r="D95" s="48">
        <f>D96+D100+D106</f>
        <v>70495.5</v>
      </c>
      <c r="E95" s="48">
        <f>E96+E100+E106</f>
        <v>70495.5</v>
      </c>
      <c r="F95" s="48">
        <f>F96+F100+F106</f>
        <v>0</v>
      </c>
      <c r="G95" s="48">
        <f t="shared" si="5"/>
        <v>70495.5</v>
      </c>
      <c r="H95" s="83"/>
    </row>
    <row r="96" spans="1:8" ht="30" x14ac:dyDescent="0.25">
      <c r="A96" s="53" t="s">
        <v>5</v>
      </c>
      <c r="B96" s="47" t="s">
        <v>74</v>
      </c>
      <c r="C96" s="47" t="s">
        <v>6</v>
      </c>
      <c r="D96" s="48">
        <f>D97+D98+D99</f>
        <v>70495.5</v>
      </c>
      <c r="E96" s="48">
        <f>E97+E98+E99</f>
        <v>70495.5</v>
      </c>
      <c r="F96" s="48">
        <f>F97+F98+F99</f>
        <v>0</v>
      </c>
      <c r="G96" s="48">
        <f t="shared" si="5"/>
        <v>70495.5</v>
      </c>
      <c r="H96" s="83"/>
    </row>
    <row r="97" spans="1:8" x14ac:dyDescent="0.25">
      <c r="A97" s="49" t="s">
        <v>7</v>
      </c>
      <c r="B97" s="47" t="s">
        <v>74</v>
      </c>
      <c r="C97" s="47" t="s">
        <v>8</v>
      </c>
      <c r="D97" s="48">
        <v>54144</v>
      </c>
      <c r="E97" s="48">
        <v>54144</v>
      </c>
      <c r="F97" s="48">
        <v>0</v>
      </c>
      <c r="G97" s="48">
        <f t="shared" si="5"/>
        <v>54144</v>
      </c>
      <c r="H97" s="83"/>
    </row>
    <row r="98" spans="1:8" x14ac:dyDescent="0.25">
      <c r="A98" s="49" t="s">
        <v>9</v>
      </c>
      <c r="B98" s="47" t="s">
        <v>74</v>
      </c>
      <c r="C98" s="47" t="s">
        <v>10</v>
      </c>
      <c r="D98" s="48">
        <v>0</v>
      </c>
      <c r="E98" s="48">
        <v>0</v>
      </c>
      <c r="F98" s="48">
        <v>0</v>
      </c>
      <c r="G98" s="48">
        <f t="shared" si="5"/>
        <v>0</v>
      </c>
      <c r="H98" s="83"/>
    </row>
    <row r="99" spans="1:8" x14ac:dyDescent="0.25">
      <c r="A99" s="49" t="s">
        <v>11</v>
      </c>
      <c r="B99" s="47" t="s">
        <v>74</v>
      </c>
      <c r="C99" s="47" t="s">
        <v>12</v>
      </c>
      <c r="D99" s="48">
        <v>16351.5</v>
      </c>
      <c r="E99" s="48">
        <v>16351.5</v>
      </c>
      <c r="F99" s="48">
        <v>0</v>
      </c>
      <c r="G99" s="48">
        <f t="shared" si="5"/>
        <v>16351.5</v>
      </c>
      <c r="H99" s="83"/>
    </row>
    <row r="100" spans="1:8" x14ac:dyDescent="0.25">
      <c r="A100" s="49" t="s">
        <v>13</v>
      </c>
      <c r="B100" s="47" t="s">
        <v>74</v>
      </c>
      <c r="C100" s="47" t="s">
        <v>14</v>
      </c>
      <c r="D100" s="48">
        <f>D101+D102+D103+D104+D105</f>
        <v>0</v>
      </c>
      <c r="E100" s="48">
        <f>E101+E102+E103+E104+E105</f>
        <v>0</v>
      </c>
      <c r="F100" s="48">
        <f>F101+F102+F103+F104+F105</f>
        <v>0</v>
      </c>
      <c r="G100" s="48">
        <f t="shared" si="5"/>
        <v>0</v>
      </c>
      <c r="H100" s="83"/>
    </row>
    <row r="101" spans="1:8" x14ac:dyDescent="0.25">
      <c r="A101" s="49" t="s">
        <v>15</v>
      </c>
      <c r="B101" s="47" t="s">
        <v>74</v>
      </c>
      <c r="C101" s="47" t="s">
        <v>16</v>
      </c>
      <c r="D101" s="48">
        <v>0</v>
      </c>
      <c r="E101" s="48">
        <v>0</v>
      </c>
      <c r="F101" s="48">
        <v>0</v>
      </c>
      <c r="G101" s="48">
        <f t="shared" si="5"/>
        <v>0</v>
      </c>
      <c r="H101" s="83"/>
    </row>
    <row r="102" spans="1:8" x14ac:dyDescent="0.25">
      <c r="A102" s="49" t="s">
        <v>17</v>
      </c>
      <c r="B102" s="47" t="s">
        <v>74</v>
      </c>
      <c r="C102" s="47" t="s">
        <v>18</v>
      </c>
      <c r="D102" s="48">
        <v>0</v>
      </c>
      <c r="E102" s="48">
        <v>0</v>
      </c>
      <c r="F102" s="48">
        <v>0</v>
      </c>
      <c r="G102" s="48">
        <f t="shared" si="5"/>
        <v>0</v>
      </c>
      <c r="H102" s="83"/>
    </row>
    <row r="103" spans="1:8" x14ac:dyDescent="0.25">
      <c r="A103" s="49" t="s">
        <v>19</v>
      </c>
      <c r="B103" s="47" t="s">
        <v>74</v>
      </c>
      <c r="C103" s="47" t="s">
        <v>20</v>
      </c>
      <c r="D103" s="48">
        <v>0</v>
      </c>
      <c r="E103" s="48">
        <v>0</v>
      </c>
      <c r="F103" s="48">
        <v>0</v>
      </c>
      <c r="G103" s="48">
        <f t="shared" si="5"/>
        <v>0</v>
      </c>
      <c r="H103" s="83"/>
    </row>
    <row r="104" spans="1:8" x14ac:dyDescent="0.25">
      <c r="A104" s="49" t="s">
        <v>21</v>
      </c>
      <c r="B104" s="47" t="s">
        <v>74</v>
      </c>
      <c r="C104" s="47" t="s">
        <v>22</v>
      </c>
      <c r="D104" s="48">
        <v>0</v>
      </c>
      <c r="E104" s="48">
        <v>0</v>
      </c>
      <c r="F104" s="48">
        <v>0</v>
      </c>
      <c r="G104" s="48">
        <f t="shared" si="5"/>
        <v>0</v>
      </c>
      <c r="H104" s="83"/>
    </row>
    <row r="105" spans="1:8" x14ac:dyDescent="0.25">
      <c r="A105" s="49" t="s">
        <v>23</v>
      </c>
      <c r="B105" s="47" t="s">
        <v>74</v>
      </c>
      <c r="C105" s="47" t="s">
        <v>24</v>
      </c>
      <c r="D105" s="48">
        <v>0</v>
      </c>
      <c r="E105" s="48">
        <v>0</v>
      </c>
      <c r="F105" s="48">
        <v>0</v>
      </c>
      <c r="G105" s="48">
        <f t="shared" si="5"/>
        <v>0</v>
      </c>
      <c r="H105" s="83"/>
    </row>
    <row r="106" spans="1:8" x14ac:dyDescent="0.25">
      <c r="A106" s="49" t="s">
        <v>29</v>
      </c>
      <c r="B106" s="47" t="s">
        <v>74</v>
      </c>
      <c r="C106" s="47" t="s">
        <v>30</v>
      </c>
      <c r="D106" s="48">
        <v>0</v>
      </c>
      <c r="E106" s="48">
        <v>0</v>
      </c>
      <c r="F106" s="48">
        <v>0</v>
      </c>
      <c r="G106" s="48">
        <f t="shared" si="5"/>
        <v>0</v>
      </c>
      <c r="H106" s="83"/>
    </row>
    <row r="107" spans="1:8" x14ac:dyDescent="0.25">
      <c r="A107" s="49" t="s">
        <v>31</v>
      </c>
      <c r="B107" s="47" t="s">
        <v>74</v>
      </c>
      <c r="C107" s="47" t="s">
        <v>32</v>
      </c>
      <c r="D107" s="48">
        <f>SUM(D108:D109)</f>
        <v>13204.5</v>
      </c>
      <c r="E107" s="48">
        <f>SUM(E108:E109)</f>
        <v>13204.5</v>
      </c>
      <c r="F107" s="48">
        <f>SUM(F108:F109)</f>
        <v>0</v>
      </c>
      <c r="G107" s="48">
        <f t="shared" si="5"/>
        <v>13204.5</v>
      </c>
      <c r="H107" s="83"/>
    </row>
    <row r="108" spans="1:8" x14ac:dyDescent="0.25">
      <c r="A108" s="49" t="s">
        <v>33</v>
      </c>
      <c r="B108" s="47" t="s">
        <v>74</v>
      </c>
      <c r="C108" s="47" t="s">
        <v>34</v>
      </c>
      <c r="D108" s="48">
        <v>0</v>
      </c>
      <c r="E108" s="48">
        <v>0</v>
      </c>
      <c r="F108" s="48">
        <v>0</v>
      </c>
      <c r="G108" s="48">
        <f t="shared" si="5"/>
        <v>0</v>
      </c>
      <c r="H108" s="83"/>
    </row>
    <row r="109" spans="1:8" x14ac:dyDescent="0.25">
      <c r="A109" s="49" t="s">
        <v>35</v>
      </c>
      <c r="B109" s="47" t="s">
        <v>74</v>
      </c>
      <c r="C109" s="47" t="s">
        <v>36</v>
      </c>
      <c r="D109" s="48">
        <v>13204.5</v>
      </c>
      <c r="E109" s="48">
        <v>13204.5</v>
      </c>
      <c r="F109" s="48"/>
      <c r="G109" s="48">
        <f t="shared" si="5"/>
        <v>13204.5</v>
      </c>
      <c r="H109" s="84"/>
    </row>
    <row r="110" spans="1:8" ht="28.5" x14ac:dyDescent="0.25">
      <c r="A110" s="69" t="s">
        <v>77</v>
      </c>
      <c r="B110" s="67" t="s">
        <v>76</v>
      </c>
      <c r="C110" s="67"/>
      <c r="D110" s="68">
        <f>D111+D123</f>
        <v>276450</v>
      </c>
      <c r="E110" s="68">
        <f>E111+E123</f>
        <v>276450</v>
      </c>
      <c r="F110" s="68">
        <f>F111+F123</f>
        <v>0</v>
      </c>
      <c r="G110" s="68">
        <f t="shared" si="5"/>
        <v>276450</v>
      </c>
      <c r="H110" s="72"/>
    </row>
    <row r="111" spans="1:8" x14ac:dyDescent="0.25">
      <c r="A111" s="53" t="s">
        <v>3</v>
      </c>
      <c r="B111" s="47" t="s">
        <v>76</v>
      </c>
      <c r="C111" s="47" t="s">
        <v>4</v>
      </c>
      <c r="D111" s="48">
        <f>D112+D116+D122</f>
        <v>276450</v>
      </c>
      <c r="E111" s="48">
        <f>E112+E116+E122</f>
        <v>276450</v>
      </c>
      <c r="F111" s="48">
        <f>F112+F116+F122</f>
        <v>0</v>
      </c>
      <c r="G111" s="48">
        <f t="shared" si="5"/>
        <v>276450</v>
      </c>
      <c r="H111" s="72"/>
    </row>
    <row r="112" spans="1:8" ht="30" x14ac:dyDescent="0.25">
      <c r="A112" s="53" t="s">
        <v>5</v>
      </c>
      <c r="B112" s="47" t="s">
        <v>76</v>
      </c>
      <c r="C112" s="47" t="s">
        <v>6</v>
      </c>
      <c r="D112" s="48">
        <f>D113+D114+D115</f>
        <v>45000</v>
      </c>
      <c r="E112" s="48">
        <f>E113+E114+E115</f>
        <v>45000</v>
      </c>
      <c r="F112" s="48">
        <f>F113+F114+F115</f>
        <v>0</v>
      </c>
      <c r="G112" s="48">
        <f t="shared" si="5"/>
        <v>45000</v>
      </c>
      <c r="H112" s="72"/>
    </row>
    <row r="113" spans="1:8" x14ac:dyDescent="0.25">
      <c r="A113" s="49" t="s">
        <v>7</v>
      </c>
      <c r="B113" s="47" t="s">
        <v>76</v>
      </c>
      <c r="C113" s="47" t="s">
        <v>8</v>
      </c>
      <c r="D113" s="48">
        <f t="shared" ref="D113:D115" si="6">D130</f>
        <v>34562.199999999997</v>
      </c>
      <c r="E113" s="48">
        <f t="shared" ref="E113:F113" si="7">E130</f>
        <v>34562.199999999997</v>
      </c>
      <c r="F113" s="48">
        <f t="shared" si="7"/>
        <v>0</v>
      </c>
      <c r="G113" s="48">
        <f t="shared" si="5"/>
        <v>34562.199999999997</v>
      </c>
      <c r="H113" s="72"/>
    </row>
    <row r="114" spans="1:8" x14ac:dyDescent="0.25">
      <c r="A114" s="49" t="s">
        <v>9</v>
      </c>
      <c r="B114" s="47" t="s">
        <v>76</v>
      </c>
      <c r="C114" s="47" t="s">
        <v>10</v>
      </c>
      <c r="D114" s="48">
        <f t="shared" si="6"/>
        <v>0</v>
      </c>
      <c r="E114" s="48">
        <f t="shared" ref="E114:F114" si="8">E131</f>
        <v>0</v>
      </c>
      <c r="F114" s="48">
        <f t="shared" si="8"/>
        <v>0</v>
      </c>
      <c r="G114" s="48">
        <f t="shared" si="5"/>
        <v>0</v>
      </c>
      <c r="H114" s="72"/>
    </row>
    <row r="115" spans="1:8" x14ac:dyDescent="0.25">
      <c r="A115" s="49" t="s">
        <v>11</v>
      </c>
      <c r="B115" s="47" t="s">
        <v>76</v>
      </c>
      <c r="C115" s="47" t="s">
        <v>12</v>
      </c>
      <c r="D115" s="48">
        <f t="shared" si="6"/>
        <v>10437.799999999999</v>
      </c>
      <c r="E115" s="48">
        <f t="shared" ref="E115:F115" si="9">E132</f>
        <v>10437.799999999999</v>
      </c>
      <c r="F115" s="48">
        <f t="shared" si="9"/>
        <v>0</v>
      </c>
      <c r="G115" s="48">
        <f t="shared" si="5"/>
        <v>10437.799999999999</v>
      </c>
      <c r="H115" s="72"/>
    </row>
    <row r="116" spans="1:8" x14ac:dyDescent="0.25">
      <c r="A116" s="49" t="s">
        <v>13</v>
      </c>
      <c r="B116" s="47" t="s">
        <v>76</v>
      </c>
      <c r="C116" s="47" t="s">
        <v>14</v>
      </c>
      <c r="D116" s="48">
        <f>D117+D118+D119+D120+D121</f>
        <v>231450</v>
      </c>
      <c r="E116" s="48">
        <f>E117+E118+E119+E120+E121</f>
        <v>231450</v>
      </c>
      <c r="F116" s="48">
        <f>F117+F118+F119+F120+F121</f>
        <v>0</v>
      </c>
      <c r="G116" s="48">
        <f t="shared" si="5"/>
        <v>231450</v>
      </c>
      <c r="H116" s="72"/>
    </row>
    <row r="117" spans="1:8" x14ac:dyDescent="0.25">
      <c r="A117" s="49" t="s">
        <v>15</v>
      </c>
      <c r="B117" s="47" t="s">
        <v>76</v>
      </c>
      <c r="C117" s="47" t="s">
        <v>16</v>
      </c>
      <c r="D117" s="48">
        <f t="shared" ref="D117:F118" si="10">D134</f>
        <v>0</v>
      </c>
      <c r="E117" s="48">
        <f t="shared" si="10"/>
        <v>0</v>
      </c>
      <c r="F117" s="48">
        <f t="shared" si="10"/>
        <v>0</v>
      </c>
      <c r="G117" s="48">
        <f t="shared" si="5"/>
        <v>0</v>
      </c>
      <c r="H117" s="72"/>
    </row>
    <row r="118" spans="1:8" x14ac:dyDescent="0.25">
      <c r="A118" s="49" t="s">
        <v>17</v>
      </c>
      <c r="B118" s="47" t="s">
        <v>76</v>
      </c>
      <c r="C118" s="47" t="s">
        <v>18</v>
      </c>
      <c r="D118" s="48">
        <f t="shared" si="10"/>
        <v>0</v>
      </c>
      <c r="E118" s="48">
        <f t="shared" si="10"/>
        <v>0</v>
      </c>
      <c r="F118" s="48">
        <f t="shared" si="10"/>
        <v>0</v>
      </c>
      <c r="G118" s="48">
        <f t="shared" si="5"/>
        <v>0</v>
      </c>
      <c r="H118" s="72"/>
    </row>
    <row r="119" spans="1:8" x14ac:dyDescent="0.25">
      <c r="A119" s="49" t="s">
        <v>19</v>
      </c>
      <c r="B119" s="47" t="s">
        <v>76</v>
      </c>
      <c r="C119" s="47" t="s">
        <v>20</v>
      </c>
      <c r="D119" s="48"/>
      <c r="E119" s="48"/>
      <c r="F119" s="48"/>
      <c r="G119" s="48">
        <f t="shared" si="5"/>
        <v>0</v>
      </c>
      <c r="H119" s="72"/>
    </row>
    <row r="120" spans="1:8" x14ac:dyDescent="0.25">
      <c r="A120" s="49" t="s">
        <v>21</v>
      </c>
      <c r="B120" s="47" t="s">
        <v>76</v>
      </c>
      <c r="C120" s="47" t="s">
        <v>22</v>
      </c>
      <c r="D120" s="48"/>
      <c r="E120" s="48"/>
      <c r="F120" s="48"/>
      <c r="G120" s="48">
        <f t="shared" si="5"/>
        <v>0</v>
      </c>
      <c r="H120" s="72"/>
    </row>
    <row r="121" spans="1:8" x14ac:dyDescent="0.25">
      <c r="A121" s="49" t="s">
        <v>23</v>
      </c>
      <c r="B121" s="47" t="s">
        <v>76</v>
      </c>
      <c r="C121" s="47" t="s">
        <v>24</v>
      </c>
      <c r="D121" s="48">
        <f>D138+D147</f>
        <v>231450</v>
      </c>
      <c r="E121" s="48">
        <f>E138+E147+E151</f>
        <v>231450</v>
      </c>
      <c r="F121" s="48">
        <v>0</v>
      </c>
      <c r="G121" s="48">
        <f t="shared" si="5"/>
        <v>231450</v>
      </c>
      <c r="H121" s="72"/>
    </row>
    <row r="122" spans="1:8" x14ac:dyDescent="0.25">
      <c r="A122" s="49" t="s">
        <v>29</v>
      </c>
      <c r="B122" s="47" t="s">
        <v>76</v>
      </c>
      <c r="C122" s="47" t="s">
        <v>30</v>
      </c>
      <c r="D122" s="48"/>
      <c r="E122" s="48"/>
      <c r="F122" s="48"/>
      <c r="G122" s="48">
        <f t="shared" si="5"/>
        <v>0</v>
      </c>
      <c r="H122" s="72"/>
    </row>
    <row r="123" spans="1:8" x14ac:dyDescent="0.25">
      <c r="A123" s="49" t="s">
        <v>31</v>
      </c>
      <c r="B123" s="47" t="s">
        <v>76</v>
      </c>
      <c r="C123" s="47" t="s">
        <v>32</v>
      </c>
      <c r="D123" s="48">
        <f>D124+D125</f>
        <v>0</v>
      </c>
      <c r="E123" s="48">
        <f>E140</f>
        <v>0</v>
      </c>
      <c r="F123" s="48">
        <f>F140</f>
        <v>0</v>
      </c>
      <c r="G123" s="48">
        <f t="shared" si="5"/>
        <v>0</v>
      </c>
      <c r="H123" s="72"/>
    </row>
    <row r="124" spans="1:8" x14ac:dyDescent="0.25">
      <c r="A124" s="49" t="s">
        <v>33</v>
      </c>
      <c r="B124" s="47" t="s">
        <v>76</v>
      </c>
      <c r="C124" s="47" t="s">
        <v>34</v>
      </c>
      <c r="D124" s="48"/>
      <c r="E124" s="48"/>
      <c r="F124" s="48"/>
      <c r="G124" s="48">
        <f t="shared" si="5"/>
        <v>0</v>
      </c>
      <c r="H124" s="72"/>
    </row>
    <row r="125" spans="1:8" x14ac:dyDescent="0.25">
      <c r="A125" s="49" t="s">
        <v>35</v>
      </c>
      <c r="B125" s="47" t="s">
        <v>76</v>
      </c>
      <c r="C125" s="47" t="s">
        <v>36</v>
      </c>
      <c r="D125" s="48">
        <f>D142</f>
        <v>0</v>
      </c>
      <c r="E125" s="48">
        <f>E142</f>
        <v>0</v>
      </c>
      <c r="F125" s="48">
        <f>F142</f>
        <v>0</v>
      </c>
      <c r="G125" s="48">
        <f t="shared" si="5"/>
        <v>0</v>
      </c>
      <c r="H125" s="72"/>
    </row>
    <row r="126" spans="1:8" x14ac:dyDescent="0.25">
      <c r="A126" s="49" t="s">
        <v>33</v>
      </c>
      <c r="B126" s="47" t="s">
        <v>76</v>
      </c>
      <c r="C126" s="47" t="s">
        <v>34</v>
      </c>
      <c r="D126" s="48">
        <f>D143</f>
        <v>0</v>
      </c>
      <c r="E126" s="48">
        <f t="shared" ref="E126:F126" si="11">E143</f>
        <v>0</v>
      </c>
      <c r="F126" s="48">
        <f t="shared" si="11"/>
        <v>0</v>
      </c>
      <c r="G126" s="48">
        <f t="shared" si="5"/>
        <v>0</v>
      </c>
      <c r="H126" s="72"/>
    </row>
    <row r="127" spans="1:8" x14ac:dyDescent="0.25">
      <c r="A127" s="69" t="s">
        <v>78</v>
      </c>
      <c r="B127" s="67" t="s">
        <v>79</v>
      </c>
      <c r="C127" s="67"/>
      <c r="D127" s="68">
        <f>D128+D140</f>
        <v>45000</v>
      </c>
      <c r="E127" s="68">
        <f>E128+E140</f>
        <v>45000</v>
      </c>
      <c r="F127" s="68">
        <f>F128+F140</f>
        <v>0</v>
      </c>
      <c r="G127" s="68">
        <f t="shared" si="5"/>
        <v>45000</v>
      </c>
      <c r="H127" s="72"/>
    </row>
    <row r="128" spans="1:8" x14ac:dyDescent="0.25">
      <c r="A128" s="53" t="s">
        <v>3</v>
      </c>
      <c r="B128" s="47" t="s">
        <v>79</v>
      </c>
      <c r="C128" s="47" t="s">
        <v>4</v>
      </c>
      <c r="D128" s="48">
        <f>D129+D133+D139</f>
        <v>45000</v>
      </c>
      <c r="E128" s="48">
        <f>E129+E133+E139</f>
        <v>45000</v>
      </c>
      <c r="F128" s="48">
        <f>F129+F133+F139</f>
        <v>0</v>
      </c>
      <c r="G128" s="48">
        <f t="shared" si="5"/>
        <v>45000</v>
      </c>
      <c r="H128" s="72"/>
    </row>
    <row r="129" spans="1:8" ht="30" x14ac:dyDescent="0.25">
      <c r="A129" s="53" t="s">
        <v>5</v>
      </c>
      <c r="B129" s="47" t="s">
        <v>79</v>
      </c>
      <c r="C129" s="47" t="s">
        <v>6</v>
      </c>
      <c r="D129" s="48">
        <f>D130+D131+D132</f>
        <v>45000</v>
      </c>
      <c r="E129" s="48">
        <f>E130+E131+E132</f>
        <v>45000</v>
      </c>
      <c r="F129" s="48">
        <f>F130+F131+F132</f>
        <v>0</v>
      </c>
      <c r="G129" s="48">
        <f t="shared" si="5"/>
        <v>45000</v>
      </c>
      <c r="H129" s="72"/>
    </row>
    <row r="130" spans="1:8" x14ac:dyDescent="0.25">
      <c r="A130" s="49" t="s">
        <v>7</v>
      </c>
      <c r="B130" s="47" t="s">
        <v>79</v>
      </c>
      <c r="C130" s="47" t="s">
        <v>8</v>
      </c>
      <c r="D130" s="48">
        <v>34562.199999999997</v>
      </c>
      <c r="E130" s="48">
        <v>34562.199999999997</v>
      </c>
      <c r="F130" s="48">
        <v>0</v>
      </c>
      <c r="G130" s="48">
        <f t="shared" si="5"/>
        <v>34562.199999999997</v>
      </c>
      <c r="H130" s="82"/>
    </row>
    <row r="131" spans="1:8" x14ac:dyDescent="0.25">
      <c r="A131" s="49" t="s">
        <v>9</v>
      </c>
      <c r="B131" s="47" t="s">
        <v>79</v>
      </c>
      <c r="C131" s="47" t="s">
        <v>10</v>
      </c>
      <c r="D131" s="48">
        <v>0</v>
      </c>
      <c r="E131" s="48">
        <v>0</v>
      </c>
      <c r="F131" s="48">
        <v>0</v>
      </c>
      <c r="G131" s="48">
        <f t="shared" si="5"/>
        <v>0</v>
      </c>
      <c r="H131" s="83"/>
    </row>
    <row r="132" spans="1:8" x14ac:dyDescent="0.25">
      <c r="A132" s="49" t="s">
        <v>11</v>
      </c>
      <c r="B132" s="47" t="s">
        <v>79</v>
      </c>
      <c r="C132" s="47" t="s">
        <v>12</v>
      </c>
      <c r="D132" s="48">
        <v>10437.799999999999</v>
      </c>
      <c r="E132" s="48">
        <v>10437.799999999999</v>
      </c>
      <c r="F132" s="48">
        <v>0</v>
      </c>
      <c r="G132" s="48">
        <f t="shared" si="5"/>
        <v>10437.799999999999</v>
      </c>
      <c r="H132" s="84"/>
    </row>
    <row r="133" spans="1:8" x14ac:dyDescent="0.25">
      <c r="A133" s="49" t="s">
        <v>13</v>
      </c>
      <c r="B133" s="47" t="s">
        <v>79</v>
      </c>
      <c r="C133" s="47" t="s">
        <v>14</v>
      </c>
      <c r="D133" s="48">
        <f>D134+D135+D136+D137+D138</f>
        <v>0</v>
      </c>
      <c r="E133" s="48">
        <f>E134+E135+E136+E137+E138</f>
        <v>0</v>
      </c>
      <c r="F133" s="48">
        <f>F134+F135+F136+F137+F138</f>
        <v>0</v>
      </c>
      <c r="G133" s="48">
        <f t="shared" si="5"/>
        <v>0</v>
      </c>
      <c r="H133" s="72"/>
    </row>
    <row r="134" spans="1:8" x14ac:dyDescent="0.25">
      <c r="A134" s="49" t="s">
        <v>15</v>
      </c>
      <c r="B134" s="47" t="s">
        <v>79</v>
      </c>
      <c r="C134" s="47" t="s">
        <v>16</v>
      </c>
      <c r="D134" s="48">
        <v>0</v>
      </c>
      <c r="E134" s="48">
        <v>0</v>
      </c>
      <c r="F134" s="48">
        <v>0</v>
      </c>
      <c r="G134" s="48">
        <f t="shared" si="5"/>
        <v>0</v>
      </c>
      <c r="H134" s="72"/>
    </row>
    <row r="135" spans="1:8" x14ac:dyDescent="0.25">
      <c r="A135" s="49" t="s">
        <v>17</v>
      </c>
      <c r="B135" s="47" t="s">
        <v>79</v>
      </c>
      <c r="C135" s="47" t="s">
        <v>18</v>
      </c>
      <c r="D135" s="48">
        <v>0</v>
      </c>
      <c r="E135" s="48">
        <v>0</v>
      </c>
      <c r="F135" s="48">
        <v>0</v>
      </c>
      <c r="G135" s="48">
        <f t="shared" ref="G135:G203" si="12">E135+F135</f>
        <v>0</v>
      </c>
      <c r="H135" s="72"/>
    </row>
    <row r="136" spans="1:8" x14ac:dyDescent="0.25">
      <c r="A136" s="49" t="s">
        <v>19</v>
      </c>
      <c r="B136" s="47" t="s">
        <v>79</v>
      </c>
      <c r="C136" s="47" t="s">
        <v>20</v>
      </c>
      <c r="D136" s="48">
        <v>0</v>
      </c>
      <c r="E136" s="48">
        <v>0</v>
      </c>
      <c r="F136" s="48">
        <v>0</v>
      </c>
      <c r="G136" s="48">
        <f t="shared" si="12"/>
        <v>0</v>
      </c>
      <c r="H136" s="72"/>
    </row>
    <row r="137" spans="1:8" x14ac:dyDescent="0.25">
      <c r="A137" s="49" t="s">
        <v>21</v>
      </c>
      <c r="B137" s="47" t="s">
        <v>79</v>
      </c>
      <c r="C137" s="47" t="s">
        <v>22</v>
      </c>
      <c r="D137" s="48">
        <v>0</v>
      </c>
      <c r="E137" s="48">
        <v>0</v>
      </c>
      <c r="F137" s="48">
        <v>0</v>
      </c>
      <c r="G137" s="48">
        <f t="shared" si="12"/>
        <v>0</v>
      </c>
      <c r="H137" s="72"/>
    </row>
    <row r="138" spans="1:8" x14ac:dyDescent="0.25">
      <c r="A138" s="49" t="s">
        <v>23</v>
      </c>
      <c r="B138" s="47" t="s">
        <v>79</v>
      </c>
      <c r="C138" s="47" t="s">
        <v>24</v>
      </c>
      <c r="D138" s="48">
        <v>0</v>
      </c>
      <c r="E138" s="48">
        <v>0</v>
      </c>
      <c r="F138" s="48">
        <v>0</v>
      </c>
      <c r="G138" s="48">
        <f t="shared" si="12"/>
        <v>0</v>
      </c>
      <c r="H138" s="77"/>
    </row>
    <row r="139" spans="1:8" x14ac:dyDescent="0.25">
      <c r="A139" s="49" t="s">
        <v>29</v>
      </c>
      <c r="B139" s="47" t="s">
        <v>79</v>
      </c>
      <c r="C139" s="47" t="s">
        <v>30</v>
      </c>
      <c r="D139" s="48">
        <v>0</v>
      </c>
      <c r="E139" s="48">
        <v>0</v>
      </c>
      <c r="F139" s="48">
        <v>0</v>
      </c>
      <c r="G139" s="48">
        <f t="shared" si="12"/>
        <v>0</v>
      </c>
      <c r="H139" s="72"/>
    </row>
    <row r="140" spans="1:8" x14ac:dyDescent="0.25">
      <c r="A140" s="49" t="s">
        <v>31</v>
      </c>
      <c r="B140" s="47" t="s">
        <v>79</v>
      </c>
      <c r="C140" s="47" t="s">
        <v>32</v>
      </c>
      <c r="D140" s="48">
        <f>SUM(D141:D142)</f>
        <v>0</v>
      </c>
      <c r="E140" s="48">
        <f>SUM(E141:E142)</f>
        <v>0</v>
      </c>
      <c r="F140" s="48">
        <f>SUM(F141:F142)</f>
        <v>0</v>
      </c>
      <c r="G140" s="48">
        <f t="shared" si="12"/>
        <v>0</v>
      </c>
      <c r="H140" s="72"/>
    </row>
    <row r="141" spans="1:8" x14ac:dyDescent="0.25">
      <c r="A141" s="49" t="s">
        <v>33</v>
      </c>
      <c r="B141" s="47" t="s">
        <v>79</v>
      </c>
      <c r="C141" s="47" t="s">
        <v>34</v>
      </c>
      <c r="D141" s="48">
        <v>0</v>
      </c>
      <c r="E141" s="48">
        <v>0</v>
      </c>
      <c r="F141" s="48">
        <v>0</v>
      </c>
      <c r="G141" s="48">
        <f t="shared" si="12"/>
        <v>0</v>
      </c>
      <c r="H141" s="72"/>
    </row>
    <row r="142" spans="1:8" x14ac:dyDescent="0.25">
      <c r="A142" s="49" t="s">
        <v>35</v>
      </c>
      <c r="B142" s="47" t="s">
        <v>79</v>
      </c>
      <c r="C142" s="47" t="s">
        <v>36</v>
      </c>
      <c r="D142" s="48">
        <v>0</v>
      </c>
      <c r="E142" s="48">
        <v>0</v>
      </c>
      <c r="F142" s="48">
        <v>0</v>
      </c>
      <c r="G142" s="48">
        <f t="shared" si="12"/>
        <v>0</v>
      </c>
      <c r="H142" s="72"/>
    </row>
    <row r="143" spans="1:8" x14ac:dyDescent="0.25">
      <c r="A143" s="49" t="s">
        <v>33</v>
      </c>
      <c r="B143" s="47" t="s">
        <v>79</v>
      </c>
      <c r="C143" s="47" t="s">
        <v>34</v>
      </c>
      <c r="D143" s="48">
        <v>0</v>
      </c>
      <c r="E143" s="48">
        <v>0</v>
      </c>
      <c r="F143" s="48">
        <v>0</v>
      </c>
      <c r="G143" s="48">
        <f t="shared" si="12"/>
        <v>0</v>
      </c>
      <c r="H143" s="43"/>
    </row>
    <row r="144" spans="1:8" ht="57" x14ac:dyDescent="0.25">
      <c r="A144" s="69" t="s">
        <v>80</v>
      </c>
      <c r="B144" s="67" t="s">
        <v>81</v>
      </c>
      <c r="C144" s="67"/>
      <c r="D144" s="68">
        <f t="shared" ref="D144:F146" si="13">D145</f>
        <v>231450</v>
      </c>
      <c r="E144" s="68">
        <f t="shared" si="13"/>
        <v>231450</v>
      </c>
      <c r="F144" s="68">
        <f t="shared" si="13"/>
        <v>0</v>
      </c>
      <c r="G144" s="68">
        <f t="shared" si="12"/>
        <v>231450</v>
      </c>
      <c r="H144" s="72"/>
    </row>
    <row r="145" spans="1:8" x14ac:dyDescent="0.25">
      <c r="A145" s="53" t="s">
        <v>3</v>
      </c>
      <c r="B145" s="47" t="s">
        <v>81</v>
      </c>
      <c r="C145" s="47" t="s">
        <v>4</v>
      </c>
      <c r="D145" s="48">
        <f t="shared" si="13"/>
        <v>231450</v>
      </c>
      <c r="E145" s="48">
        <f t="shared" si="13"/>
        <v>231450</v>
      </c>
      <c r="F145" s="48">
        <f t="shared" si="13"/>
        <v>0</v>
      </c>
      <c r="G145" s="48">
        <f t="shared" si="12"/>
        <v>231450</v>
      </c>
      <c r="H145" s="72"/>
    </row>
    <row r="146" spans="1:8" x14ac:dyDescent="0.25">
      <c r="A146" s="49" t="s">
        <v>13</v>
      </c>
      <c r="B146" s="47" t="s">
        <v>81</v>
      </c>
      <c r="C146" s="47" t="s">
        <v>14</v>
      </c>
      <c r="D146" s="48">
        <f t="shared" si="13"/>
        <v>231450</v>
      </c>
      <c r="E146" s="48">
        <f t="shared" si="13"/>
        <v>231450</v>
      </c>
      <c r="F146" s="48">
        <f t="shared" si="13"/>
        <v>0</v>
      </c>
      <c r="G146" s="48">
        <f t="shared" si="12"/>
        <v>231450</v>
      </c>
      <c r="H146" s="72"/>
    </row>
    <row r="147" spans="1:8" x14ac:dyDescent="0.25">
      <c r="A147" s="49" t="s">
        <v>23</v>
      </c>
      <c r="B147" s="47" t="s">
        <v>81</v>
      </c>
      <c r="C147" s="47" t="s">
        <v>24</v>
      </c>
      <c r="D147" s="48">
        <v>231450</v>
      </c>
      <c r="E147" s="48">
        <v>231450</v>
      </c>
      <c r="F147" s="48">
        <v>0</v>
      </c>
      <c r="G147" s="48">
        <f t="shared" si="12"/>
        <v>231450</v>
      </c>
      <c r="H147" s="71"/>
    </row>
    <row r="148" spans="1:8" x14ac:dyDescent="0.25">
      <c r="A148" s="69" t="s">
        <v>259</v>
      </c>
      <c r="B148" s="67" t="s">
        <v>258</v>
      </c>
      <c r="C148" s="47"/>
      <c r="D148" s="68">
        <f t="shared" ref="D148:F150" si="14">D149</f>
        <v>0</v>
      </c>
      <c r="E148" s="68">
        <f t="shared" si="14"/>
        <v>0</v>
      </c>
      <c r="F148" s="68">
        <f t="shared" si="14"/>
        <v>0</v>
      </c>
      <c r="G148" s="48">
        <f t="shared" si="12"/>
        <v>0</v>
      </c>
      <c r="H148" s="71"/>
    </row>
    <row r="149" spans="1:8" x14ac:dyDescent="0.25">
      <c r="A149" s="53" t="s">
        <v>3</v>
      </c>
      <c r="B149" s="47" t="s">
        <v>81</v>
      </c>
      <c r="C149" s="47" t="s">
        <v>4</v>
      </c>
      <c r="D149" s="48">
        <f t="shared" si="14"/>
        <v>0</v>
      </c>
      <c r="E149" s="48">
        <f t="shared" si="14"/>
        <v>0</v>
      </c>
      <c r="F149" s="48">
        <f t="shared" si="14"/>
        <v>0</v>
      </c>
      <c r="G149" s="48">
        <f t="shared" si="12"/>
        <v>0</v>
      </c>
      <c r="H149" s="71"/>
    </row>
    <row r="150" spans="1:8" x14ac:dyDescent="0.25">
      <c r="A150" s="49" t="s">
        <v>13</v>
      </c>
      <c r="B150" s="47" t="s">
        <v>81</v>
      </c>
      <c r="C150" s="47" t="s">
        <v>14</v>
      </c>
      <c r="D150" s="48">
        <f t="shared" si="14"/>
        <v>0</v>
      </c>
      <c r="E150" s="48">
        <f t="shared" si="14"/>
        <v>0</v>
      </c>
      <c r="F150" s="48">
        <f t="shared" si="14"/>
        <v>0</v>
      </c>
      <c r="G150" s="48">
        <f t="shared" si="12"/>
        <v>0</v>
      </c>
      <c r="H150" s="71"/>
    </row>
    <row r="151" spans="1:8" x14ac:dyDescent="0.25">
      <c r="A151" s="49" t="s">
        <v>23</v>
      </c>
      <c r="B151" s="47" t="s">
        <v>81</v>
      </c>
      <c r="C151" s="47" t="s">
        <v>24</v>
      </c>
      <c r="D151" s="48">
        <v>0</v>
      </c>
      <c r="E151" s="48">
        <v>0</v>
      </c>
      <c r="F151" s="48">
        <v>0</v>
      </c>
      <c r="G151" s="48">
        <f t="shared" si="12"/>
        <v>0</v>
      </c>
      <c r="H151" s="71"/>
    </row>
    <row r="152" spans="1:8" x14ac:dyDescent="0.25">
      <c r="A152" s="69" t="s">
        <v>82</v>
      </c>
      <c r="B152" s="67" t="s">
        <v>83</v>
      </c>
      <c r="C152" s="67"/>
      <c r="D152" s="68">
        <f>D153+D160</f>
        <v>9474433</v>
      </c>
      <c r="E152" s="68">
        <f>E153+E160</f>
        <v>9474433</v>
      </c>
      <c r="F152" s="68">
        <f>F153+F160</f>
        <v>396007</v>
      </c>
      <c r="G152" s="68">
        <f t="shared" si="12"/>
        <v>9870440</v>
      </c>
      <c r="H152" s="72"/>
    </row>
    <row r="153" spans="1:8" x14ac:dyDescent="0.25">
      <c r="A153" s="53" t="s">
        <v>3</v>
      </c>
      <c r="B153" s="47" t="s">
        <v>83</v>
      </c>
      <c r="C153" s="47" t="s">
        <v>4</v>
      </c>
      <c r="D153" s="48">
        <f>D154+D158</f>
        <v>9474433</v>
      </c>
      <c r="E153" s="48">
        <f>E154+E158</f>
        <v>9474433</v>
      </c>
      <c r="F153" s="48">
        <f>F154+F158</f>
        <v>396007</v>
      </c>
      <c r="G153" s="48">
        <f t="shared" si="12"/>
        <v>9870440</v>
      </c>
      <c r="H153" s="72"/>
    </row>
    <row r="154" spans="1:8" x14ac:dyDescent="0.25">
      <c r="A154" s="49" t="s">
        <v>13</v>
      </c>
      <c r="B154" s="47" t="s">
        <v>83</v>
      </c>
      <c r="C154" s="47" t="s">
        <v>14</v>
      </c>
      <c r="D154" s="48">
        <f>D156+D157</f>
        <v>7997533</v>
      </c>
      <c r="E154" s="48">
        <f>SUM(E155:E157)</f>
        <v>7997533</v>
      </c>
      <c r="F154" s="48">
        <f>SUM(F155:F157)</f>
        <v>396007</v>
      </c>
      <c r="G154" s="48">
        <f t="shared" si="12"/>
        <v>8393540</v>
      </c>
      <c r="H154" s="72"/>
    </row>
    <row r="155" spans="1:8" x14ac:dyDescent="0.25">
      <c r="A155" s="49" t="s">
        <v>17</v>
      </c>
      <c r="B155" s="47" t="s">
        <v>83</v>
      </c>
      <c r="C155" s="47" t="s">
        <v>18</v>
      </c>
      <c r="D155" s="48">
        <v>0</v>
      </c>
      <c r="E155" s="48">
        <f>E174</f>
        <v>0</v>
      </c>
      <c r="F155" s="48">
        <f>F174</f>
        <v>0</v>
      </c>
      <c r="G155" s="48">
        <f t="shared" si="12"/>
        <v>0</v>
      </c>
      <c r="H155" s="72"/>
    </row>
    <row r="156" spans="1:8" x14ac:dyDescent="0.25">
      <c r="A156" s="49" t="s">
        <v>21</v>
      </c>
      <c r="B156" s="47" t="s">
        <v>83</v>
      </c>
      <c r="C156" s="47" t="s">
        <v>22</v>
      </c>
      <c r="D156" s="48">
        <f>D175</f>
        <v>7991033</v>
      </c>
      <c r="E156" s="48">
        <f>E175</f>
        <v>7991033</v>
      </c>
      <c r="F156" s="48">
        <f>F175</f>
        <v>163084</v>
      </c>
      <c r="G156" s="48">
        <f t="shared" si="12"/>
        <v>8154117</v>
      </c>
      <c r="H156" s="72"/>
    </row>
    <row r="157" spans="1:8" x14ac:dyDescent="0.25">
      <c r="A157" s="49" t="s">
        <v>23</v>
      </c>
      <c r="B157" s="47" t="s">
        <v>83</v>
      </c>
      <c r="C157" s="47" t="s">
        <v>24</v>
      </c>
      <c r="D157" s="48">
        <f>D166+D176</f>
        <v>6500</v>
      </c>
      <c r="E157" s="48">
        <f>E166+E176</f>
        <v>6500</v>
      </c>
      <c r="F157" s="48">
        <f>F166+F176</f>
        <v>232923</v>
      </c>
      <c r="G157" s="48">
        <f t="shared" si="12"/>
        <v>239423</v>
      </c>
      <c r="H157" s="72"/>
    </row>
    <row r="158" spans="1:8" x14ac:dyDescent="0.25">
      <c r="A158" s="49" t="s">
        <v>124</v>
      </c>
      <c r="B158" s="47" t="s">
        <v>83</v>
      </c>
      <c r="C158" s="47" t="s">
        <v>122</v>
      </c>
      <c r="D158" s="48">
        <f>D159</f>
        <v>1476900</v>
      </c>
      <c r="E158" s="48">
        <f>E159</f>
        <v>1476900</v>
      </c>
      <c r="F158" s="48">
        <f>F159</f>
        <v>0</v>
      </c>
      <c r="G158" s="48">
        <f t="shared" si="12"/>
        <v>1476900</v>
      </c>
      <c r="H158" s="72"/>
    </row>
    <row r="159" spans="1:8" ht="30" x14ac:dyDescent="0.25">
      <c r="A159" s="49" t="s">
        <v>125</v>
      </c>
      <c r="B159" s="47" t="s">
        <v>83</v>
      </c>
      <c r="C159" s="47" t="s">
        <v>123</v>
      </c>
      <c r="D159" s="48">
        <f>D170</f>
        <v>1476900</v>
      </c>
      <c r="E159" s="48">
        <f>E170</f>
        <v>1476900</v>
      </c>
      <c r="F159" s="48">
        <f>F170</f>
        <v>0</v>
      </c>
      <c r="G159" s="48">
        <f t="shared" si="12"/>
        <v>1476900</v>
      </c>
      <c r="H159" s="72"/>
    </row>
    <row r="160" spans="1:8" x14ac:dyDescent="0.25">
      <c r="A160" s="49" t="s">
        <v>31</v>
      </c>
      <c r="B160" s="47" t="s">
        <v>83</v>
      </c>
      <c r="C160" s="47" t="s">
        <v>32</v>
      </c>
      <c r="D160" s="48">
        <f>D161+D162</f>
        <v>0</v>
      </c>
      <c r="E160" s="48">
        <f t="shared" ref="E160" si="15">E161+E162</f>
        <v>0</v>
      </c>
      <c r="F160" s="48">
        <f t="shared" ref="F160" si="16">F161+F162</f>
        <v>0</v>
      </c>
      <c r="G160" s="48">
        <f t="shared" si="12"/>
        <v>0</v>
      </c>
      <c r="H160" s="72"/>
    </row>
    <row r="161" spans="1:8" x14ac:dyDescent="0.25">
      <c r="A161" s="49" t="s">
        <v>33</v>
      </c>
      <c r="B161" s="47" t="s">
        <v>83</v>
      </c>
      <c r="C161" s="47" t="s">
        <v>34</v>
      </c>
      <c r="D161" s="48">
        <f t="shared" ref="D161:F162" si="17">D178</f>
        <v>0</v>
      </c>
      <c r="E161" s="48">
        <f t="shared" si="17"/>
        <v>0</v>
      </c>
      <c r="F161" s="48">
        <f t="shared" si="17"/>
        <v>0</v>
      </c>
      <c r="G161" s="48">
        <f t="shared" si="12"/>
        <v>0</v>
      </c>
      <c r="H161" s="72"/>
    </row>
    <row r="162" spans="1:8" x14ac:dyDescent="0.25">
      <c r="A162" s="49" t="s">
        <v>35</v>
      </c>
      <c r="B162" s="47" t="s">
        <v>83</v>
      </c>
      <c r="C162" s="47" t="s">
        <v>36</v>
      </c>
      <c r="D162" s="48">
        <f t="shared" si="17"/>
        <v>0</v>
      </c>
      <c r="E162" s="48">
        <f t="shared" si="17"/>
        <v>0</v>
      </c>
      <c r="F162" s="48">
        <f t="shared" si="17"/>
        <v>0</v>
      </c>
      <c r="G162" s="48">
        <f t="shared" si="12"/>
        <v>0</v>
      </c>
      <c r="H162" s="72"/>
    </row>
    <row r="163" spans="1:8" x14ac:dyDescent="0.25">
      <c r="A163" s="69" t="s">
        <v>84</v>
      </c>
      <c r="B163" s="67" t="s">
        <v>85</v>
      </c>
      <c r="C163" s="67"/>
      <c r="D163" s="68">
        <f t="shared" ref="D163:F165" si="18">D164</f>
        <v>6500</v>
      </c>
      <c r="E163" s="68">
        <f t="shared" si="18"/>
        <v>6500</v>
      </c>
      <c r="F163" s="68">
        <f t="shared" si="18"/>
        <v>0</v>
      </c>
      <c r="G163" s="68">
        <f t="shared" si="12"/>
        <v>6500</v>
      </c>
      <c r="H163" s="72"/>
    </row>
    <row r="164" spans="1:8" x14ac:dyDescent="0.25">
      <c r="A164" s="53" t="s">
        <v>3</v>
      </c>
      <c r="B164" s="47" t="s">
        <v>85</v>
      </c>
      <c r="C164" s="47" t="s">
        <v>4</v>
      </c>
      <c r="D164" s="48">
        <f t="shared" si="18"/>
        <v>6500</v>
      </c>
      <c r="E164" s="48">
        <f t="shared" si="18"/>
        <v>6500</v>
      </c>
      <c r="F164" s="48">
        <f t="shared" si="18"/>
        <v>0</v>
      </c>
      <c r="G164" s="48">
        <f t="shared" si="12"/>
        <v>6500</v>
      </c>
      <c r="H164" s="72"/>
    </row>
    <row r="165" spans="1:8" x14ac:dyDescent="0.25">
      <c r="A165" s="49" t="s">
        <v>13</v>
      </c>
      <c r="B165" s="47" t="s">
        <v>85</v>
      </c>
      <c r="C165" s="47" t="s">
        <v>14</v>
      </c>
      <c r="D165" s="48">
        <f t="shared" si="18"/>
        <v>6500</v>
      </c>
      <c r="E165" s="48">
        <f t="shared" si="18"/>
        <v>6500</v>
      </c>
      <c r="F165" s="48">
        <f t="shared" si="18"/>
        <v>0</v>
      </c>
      <c r="G165" s="48">
        <f t="shared" si="12"/>
        <v>6500</v>
      </c>
      <c r="H165" s="72"/>
    </row>
    <row r="166" spans="1:8" x14ac:dyDescent="0.25">
      <c r="A166" s="49" t="s">
        <v>23</v>
      </c>
      <c r="B166" s="47" t="s">
        <v>85</v>
      </c>
      <c r="C166" s="47" t="s">
        <v>24</v>
      </c>
      <c r="D166" s="48">
        <v>6500</v>
      </c>
      <c r="E166" s="48">
        <v>6500</v>
      </c>
      <c r="F166" s="48">
        <v>0</v>
      </c>
      <c r="G166" s="48">
        <f t="shared" si="12"/>
        <v>6500</v>
      </c>
      <c r="H166" s="72"/>
    </row>
    <row r="167" spans="1:8" x14ac:dyDescent="0.25">
      <c r="A167" s="69" t="s">
        <v>86</v>
      </c>
      <c r="B167" s="67" t="s">
        <v>87</v>
      </c>
      <c r="C167" s="67"/>
      <c r="D167" s="68">
        <f t="shared" ref="D167:F169" si="19">D168</f>
        <v>1476900</v>
      </c>
      <c r="E167" s="68">
        <f t="shared" si="19"/>
        <v>1476900</v>
      </c>
      <c r="F167" s="68">
        <f t="shared" si="19"/>
        <v>0</v>
      </c>
      <c r="G167" s="68">
        <f t="shared" si="12"/>
        <v>1476900</v>
      </c>
      <c r="H167" s="72"/>
    </row>
    <row r="168" spans="1:8" x14ac:dyDescent="0.25">
      <c r="A168" s="53" t="s">
        <v>3</v>
      </c>
      <c r="B168" s="47" t="s">
        <v>87</v>
      </c>
      <c r="C168" s="47" t="s">
        <v>4</v>
      </c>
      <c r="D168" s="48">
        <f t="shared" si="19"/>
        <v>1476900</v>
      </c>
      <c r="E168" s="48">
        <f t="shared" si="19"/>
        <v>1476900</v>
      </c>
      <c r="F168" s="48">
        <f t="shared" si="19"/>
        <v>0</v>
      </c>
      <c r="G168" s="48">
        <f t="shared" si="12"/>
        <v>1476900</v>
      </c>
      <c r="H168" s="72"/>
    </row>
    <row r="169" spans="1:8" x14ac:dyDescent="0.25">
      <c r="A169" s="49" t="s">
        <v>124</v>
      </c>
      <c r="B169" s="47" t="s">
        <v>87</v>
      </c>
      <c r="C169" s="47" t="s">
        <v>122</v>
      </c>
      <c r="D169" s="48">
        <f t="shared" si="19"/>
        <v>1476900</v>
      </c>
      <c r="E169" s="48">
        <f t="shared" si="19"/>
        <v>1476900</v>
      </c>
      <c r="F169" s="48">
        <f t="shared" si="19"/>
        <v>0</v>
      </c>
      <c r="G169" s="48">
        <f t="shared" si="12"/>
        <v>1476900</v>
      </c>
      <c r="H169" s="72"/>
    </row>
    <row r="170" spans="1:8" ht="30" x14ac:dyDescent="0.25">
      <c r="A170" s="49" t="s">
        <v>125</v>
      </c>
      <c r="B170" s="47" t="s">
        <v>87</v>
      </c>
      <c r="C170" s="47" t="s">
        <v>123</v>
      </c>
      <c r="D170" s="48">
        <v>1476900</v>
      </c>
      <c r="E170" s="48">
        <v>1476900</v>
      </c>
      <c r="F170" s="48">
        <v>0</v>
      </c>
      <c r="G170" s="48">
        <f t="shared" si="12"/>
        <v>1476900</v>
      </c>
      <c r="H170" s="71"/>
    </row>
    <row r="171" spans="1:8" x14ac:dyDescent="0.25">
      <c r="A171" s="69" t="s">
        <v>88</v>
      </c>
      <c r="B171" s="67" t="s">
        <v>89</v>
      </c>
      <c r="C171" s="67"/>
      <c r="D171" s="68">
        <f>D172</f>
        <v>7991033</v>
      </c>
      <c r="E171" s="68">
        <f>E172+E177</f>
        <v>7991033</v>
      </c>
      <c r="F171" s="68">
        <f>F172+F177</f>
        <v>396007</v>
      </c>
      <c r="G171" s="68">
        <f t="shared" si="12"/>
        <v>8387040</v>
      </c>
      <c r="H171" s="72"/>
    </row>
    <row r="172" spans="1:8" x14ac:dyDescent="0.25">
      <c r="A172" s="53" t="s">
        <v>3</v>
      </c>
      <c r="B172" s="47" t="s">
        <v>89</v>
      </c>
      <c r="C172" s="47" t="s">
        <v>4</v>
      </c>
      <c r="D172" s="48">
        <f>D173</f>
        <v>7991033</v>
      </c>
      <c r="E172" s="48">
        <f>E173</f>
        <v>7991033</v>
      </c>
      <c r="F172" s="48">
        <f>F173</f>
        <v>396007</v>
      </c>
      <c r="G172" s="48">
        <f t="shared" si="12"/>
        <v>8387040</v>
      </c>
      <c r="H172" s="72"/>
    </row>
    <row r="173" spans="1:8" x14ac:dyDescent="0.25">
      <c r="A173" s="49" t="s">
        <v>13</v>
      </c>
      <c r="B173" s="47" t="s">
        <v>89</v>
      </c>
      <c r="C173" s="47" t="s">
        <v>14</v>
      </c>
      <c r="D173" s="48">
        <f>D176+D175+D174</f>
        <v>7991033</v>
      </c>
      <c r="E173" s="48">
        <f>E176+E175+E174</f>
        <v>7991033</v>
      </c>
      <c r="F173" s="48">
        <f>F176+F175+F174</f>
        <v>396007</v>
      </c>
      <c r="G173" s="48">
        <f t="shared" si="12"/>
        <v>8387040</v>
      </c>
      <c r="H173" s="72"/>
    </row>
    <row r="174" spans="1:8" x14ac:dyDescent="0.25">
      <c r="A174" s="49" t="s">
        <v>17</v>
      </c>
      <c r="B174" s="47" t="s">
        <v>89</v>
      </c>
      <c r="C174" s="47" t="s">
        <v>18</v>
      </c>
      <c r="D174" s="48">
        <v>0</v>
      </c>
      <c r="E174" s="48">
        <v>0</v>
      </c>
      <c r="F174" s="48">
        <v>0</v>
      </c>
      <c r="G174" s="48">
        <f t="shared" si="12"/>
        <v>0</v>
      </c>
      <c r="H174" s="72"/>
    </row>
    <row r="175" spans="1:8" ht="191.25" customHeight="1" x14ac:dyDescent="0.25">
      <c r="A175" s="49" t="s">
        <v>21</v>
      </c>
      <c r="B175" s="47" t="s">
        <v>89</v>
      </c>
      <c r="C175" s="47" t="s">
        <v>22</v>
      </c>
      <c r="D175" s="48">
        <v>7991033</v>
      </c>
      <c r="E175" s="48">
        <v>7991033</v>
      </c>
      <c r="F175" s="48">
        <f>-133916-229800+297000+229800</f>
        <v>163084</v>
      </c>
      <c r="G175" s="48">
        <f t="shared" si="12"/>
        <v>8154117</v>
      </c>
      <c r="H175" s="71" t="s">
        <v>275</v>
      </c>
    </row>
    <row r="176" spans="1:8" ht="179.25" customHeight="1" x14ac:dyDescent="0.25">
      <c r="A176" s="49" t="s">
        <v>23</v>
      </c>
      <c r="B176" s="47" t="s">
        <v>89</v>
      </c>
      <c r="C176" s="47" t="s">
        <v>24</v>
      </c>
      <c r="D176" s="48">
        <v>0</v>
      </c>
      <c r="E176" s="48">
        <v>0</v>
      </c>
      <c r="F176" s="48">
        <f>99007+100916+33000</f>
        <v>232923</v>
      </c>
      <c r="G176" s="48">
        <f t="shared" si="12"/>
        <v>232923</v>
      </c>
      <c r="H176" s="71" t="s">
        <v>274</v>
      </c>
    </row>
    <row r="177" spans="1:8" x14ac:dyDescent="0.25">
      <c r="A177" s="49" t="s">
        <v>31</v>
      </c>
      <c r="B177" s="47" t="s">
        <v>89</v>
      </c>
      <c r="C177" s="47" t="s">
        <v>32</v>
      </c>
      <c r="D177" s="48">
        <f>D178+D179</f>
        <v>0</v>
      </c>
      <c r="E177" s="48">
        <f t="shared" ref="E177" si="20">E178+E179</f>
        <v>0</v>
      </c>
      <c r="F177" s="48">
        <f t="shared" ref="F177" si="21">F178+F179</f>
        <v>0</v>
      </c>
      <c r="G177" s="48">
        <f t="shared" si="12"/>
        <v>0</v>
      </c>
      <c r="H177" s="72"/>
    </row>
    <row r="178" spans="1:8" x14ac:dyDescent="0.25">
      <c r="A178" s="49" t="s">
        <v>33</v>
      </c>
      <c r="B178" s="47" t="s">
        <v>89</v>
      </c>
      <c r="C178" s="47" t="s">
        <v>34</v>
      </c>
      <c r="D178" s="48">
        <v>0</v>
      </c>
      <c r="E178" s="48">
        <v>0</v>
      </c>
      <c r="F178" s="48">
        <v>0</v>
      </c>
      <c r="G178" s="48">
        <f t="shared" si="12"/>
        <v>0</v>
      </c>
      <c r="H178" s="72"/>
    </row>
    <row r="179" spans="1:8" x14ac:dyDescent="0.25">
      <c r="A179" s="49" t="s">
        <v>35</v>
      </c>
      <c r="B179" s="47" t="s">
        <v>89</v>
      </c>
      <c r="C179" s="47" t="s">
        <v>36</v>
      </c>
      <c r="D179" s="48">
        <v>0</v>
      </c>
      <c r="E179" s="48">
        <v>0</v>
      </c>
      <c r="F179" s="48">
        <v>0</v>
      </c>
      <c r="G179" s="48">
        <f t="shared" si="12"/>
        <v>0</v>
      </c>
      <c r="H179" s="72"/>
    </row>
    <row r="180" spans="1:8" x14ac:dyDescent="0.25">
      <c r="A180" s="69" t="s">
        <v>90</v>
      </c>
      <c r="B180" s="67" t="s">
        <v>91</v>
      </c>
      <c r="C180" s="67"/>
      <c r="D180" s="68">
        <f>D181+D190</f>
        <v>7904245.96</v>
      </c>
      <c r="E180" s="68">
        <f>E181+E190</f>
        <v>7904245.96</v>
      </c>
      <c r="F180" s="68">
        <f>F181+F190+F189</f>
        <v>8099974</v>
      </c>
      <c r="G180" s="68">
        <f t="shared" si="12"/>
        <v>16004219.960000001</v>
      </c>
      <c r="H180" s="72"/>
    </row>
    <row r="181" spans="1:8" x14ac:dyDescent="0.25">
      <c r="A181" s="53" t="s">
        <v>3</v>
      </c>
      <c r="B181" s="47" t="s">
        <v>91</v>
      </c>
      <c r="C181" s="47" t="s">
        <v>4</v>
      </c>
      <c r="D181" s="48">
        <f>D182+D187</f>
        <v>7904245.96</v>
      </c>
      <c r="E181" s="48">
        <f>E182+E187</f>
        <v>7904245.96</v>
      </c>
      <c r="F181" s="48">
        <f>F182+F187</f>
        <v>0</v>
      </c>
      <c r="G181" s="48">
        <f t="shared" si="12"/>
        <v>7904245.96</v>
      </c>
      <c r="H181" s="72"/>
    </row>
    <row r="182" spans="1:8" x14ac:dyDescent="0.25">
      <c r="A182" s="49" t="s">
        <v>13</v>
      </c>
      <c r="B182" s="47" t="s">
        <v>91</v>
      </c>
      <c r="C182" s="47" t="s">
        <v>14</v>
      </c>
      <c r="D182" s="48">
        <f>D184+D185+D186+D183</f>
        <v>7904245.96</v>
      </c>
      <c r="E182" s="48">
        <f t="shared" ref="E182:F182" si="22">E184+E185+E186+E183</f>
        <v>7904245.96</v>
      </c>
      <c r="F182" s="48">
        <f t="shared" si="22"/>
        <v>0</v>
      </c>
      <c r="G182" s="48">
        <f t="shared" si="12"/>
        <v>7904245.96</v>
      </c>
      <c r="H182" s="72"/>
    </row>
    <row r="183" spans="1:8" x14ac:dyDescent="0.25">
      <c r="A183" s="49" t="s">
        <v>17</v>
      </c>
      <c r="B183" s="47" t="s">
        <v>91</v>
      </c>
      <c r="C183" s="47" t="s">
        <v>18</v>
      </c>
      <c r="D183" s="48">
        <f>D206</f>
        <v>0</v>
      </c>
      <c r="E183" s="48">
        <f t="shared" ref="E183:F183" si="23">E206</f>
        <v>0</v>
      </c>
      <c r="F183" s="48">
        <f t="shared" si="23"/>
        <v>0</v>
      </c>
      <c r="G183" s="48">
        <f t="shared" si="12"/>
        <v>0</v>
      </c>
      <c r="H183" s="72"/>
    </row>
    <row r="184" spans="1:8" x14ac:dyDescent="0.25">
      <c r="A184" s="49" t="s">
        <v>19</v>
      </c>
      <c r="B184" s="47" t="s">
        <v>91</v>
      </c>
      <c r="C184" s="47" t="s">
        <v>20</v>
      </c>
      <c r="D184" s="48">
        <f>D207+D216</f>
        <v>962770</v>
      </c>
      <c r="E184" s="48">
        <f>E207+E216</f>
        <v>962770</v>
      </c>
      <c r="F184" s="48">
        <f>F207+F216</f>
        <v>0</v>
      </c>
      <c r="G184" s="48">
        <f t="shared" si="12"/>
        <v>962770</v>
      </c>
      <c r="H184" s="72"/>
    </row>
    <row r="185" spans="1:8" x14ac:dyDescent="0.25">
      <c r="A185" s="49" t="s">
        <v>21</v>
      </c>
      <c r="B185" s="47" t="s">
        <v>91</v>
      </c>
      <c r="C185" s="47" t="s">
        <v>22</v>
      </c>
      <c r="D185" s="48">
        <f>D196+D208</f>
        <v>2922928.96</v>
      </c>
      <c r="E185" s="48">
        <f>E196+E208</f>
        <v>2922928.96</v>
      </c>
      <c r="F185" s="48">
        <f>F196+F208</f>
        <v>0</v>
      </c>
      <c r="G185" s="48">
        <f t="shared" si="12"/>
        <v>2922928.96</v>
      </c>
      <c r="H185" s="71"/>
    </row>
    <row r="186" spans="1:8" x14ac:dyDescent="0.25">
      <c r="A186" s="49" t="s">
        <v>23</v>
      </c>
      <c r="B186" s="47" t="s">
        <v>91</v>
      </c>
      <c r="C186" s="47" t="s">
        <v>24</v>
      </c>
      <c r="D186" s="48">
        <f>D197+D217+D209</f>
        <v>4018547</v>
      </c>
      <c r="E186" s="48">
        <f>E197+E217+E209</f>
        <v>4018547</v>
      </c>
      <c r="F186" s="48">
        <f>F197+F217</f>
        <v>0</v>
      </c>
      <c r="G186" s="48">
        <f>E186+F186</f>
        <v>4018547</v>
      </c>
      <c r="H186" s="72"/>
    </row>
    <row r="187" spans="1:8" x14ac:dyDescent="0.25">
      <c r="A187" s="49" t="s">
        <v>25</v>
      </c>
      <c r="B187" s="47" t="s">
        <v>91</v>
      </c>
      <c r="C187" s="47" t="s">
        <v>26</v>
      </c>
      <c r="D187" s="48">
        <f>D188</f>
        <v>0</v>
      </c>
      <c r="E187" s="48">
        <f>E188</f>
        <v>0</v>
      </c>
      <c r="F187" s="48">
        <f>F188</f>
        <v>0</v>
      </c>
      <c r="G187" s="48">
        <f t="shared" si="12"/>
        <v>0</v>
      </c>
      <c r="H187" s="72"/>
    </row>
    <row r="188" spans="1:8" x14ac:dyDescent="0.25">
      <c r="A188" s="49" t="s">
        <v>127</v>
      </c>
      <c r="B188" s="47" t="s">
        <v>91</v>
      </c>
      <c r="C188" s="47" t="s">
        <v>126</v>
      </c>
      <c r="D188" s="48">
        <f>D199</f>
        <v>0</v>
      </c>
      <c r="E188" s="48">
        <f>E199</f>
        <v>0</v>
      </c>
      <c r="F188" s="48">
        <f>F199</f>
        <v>0</v>
      </c>
      <c r="G188" s="48">
        <f t="shared" si="12"/>
        <v>0</v>
      </c>
      <c r="H188" s="72"/>
    </row>
    <row r="189" spans="1:8" x14ac:dyDescent="0.25">
      <c r="A189" s="49" t="s">
        <v>29</v>
      </c>
      <c r="B189" s="47" t="s">
        <v>91</v>
      </c>
      <c r="C189" s="47" t="s">
        <v>30</v>
      </c>
      <c r="D189" s="48">
        <f>D200+D218</f>
        <v>0</v>
      </c>
      <c r="E189" s="48">
        <f t="shared" ref="E189:F189" si="24">E200+E218</f>
        <v>0</v>
      </c>
      <c r="F189" s="48">
        <f t="shared" si="24"/>
        <v>8099974</v>
      </c>
      <c r="G189" s="48">
        <f t="shared" si="12"/>
        <v>8099974</v>
      </c>
      <c r="H189" s="72"/>
    </row>
    <row r="190" spans="1:8" x14ac:dyDescent="0.25">
      <c r="A190" s="49" t="s">
        <v>31</v>
      </c>
      <c r="B190" s="47" t="s">
        <v>91</v>
      </c>
      <c r="C190" s="47" t="s">
        <v>32</v>
      </c>
      <c r="D190" s="48">
        <f>D191+D192</f>
        <v>0</v>
      </c>
      <c r="E190" s="48">
        <f>E191+E192+E210</f>
        <v>0</v>
      </c>
      <c r="F190" s="48">
        <f>F191+F192</f>
        <v>0</v>
      </c>
      <c r="G190" s="48">
        <f t="shared" si="12"/>
        <v>0</v>
      </c>
      <c r="H190" s="72"/>
    </row>
    <row r="191" spans="1:8" x14ac:dyDescent="0.25">
      <c r="A191" s="49" t="s">
        <v>33</v>
      </c>
      <c r="B191" s="47" t="s">
        <v>91</v>
      </c>
      <c r="C191" s="47" t="s">
        <v>34</v>
      </c>
      <c r="D191" s="48">
        <f>D202+D220</f>
        <v>0</v>
      </c>
      <c r="E191" s="48">
        <f>E202+E220</f>
        <v>0</v>
      </c>
      <c r="F191" s="48">
        <f>F202+F211+F220</f>
        <v>0</v>
      </c>
      <c r="G191" s="48">
        <f t="shared" si="12"/>
        <v>0</v>
      </c>
      <c r="H191" s="72"/>
    </row>
    <row r="192" spans="1:8" x14ac:dyDescent="0.25">
      <c r="A192" s="49" t="s">
        <v>35</v>
      </c>
      <c r="B192" s="47" t="s">
        <v>91</v>
      </c>
      <c r="C192" s="47" t="s">
        <v>36</v>
      </c>
      <c r="D192" s="48">
        <f>D212</f>
        <v>0</v>
      </c>
      <c r="E192" s="48">
        <f>E212</f>
        <v>0</v>
      </c>
      <c r="F192" s="48">
        <f>F212</f>
        <v>0</v>
      </c>
      <c r="G192" s="48">
        <f t="shared" si="12"/>
        <v>0</v>
      </c>
      <c r="H192" s="72"/>
    </row>
    <row r="193" spans="1:8" x14ac:dyDescent="0.25">
      <c r="A193" s="69" t="s">
        <v>93</v>
      </c>
      <c r="B193" s="67" t="s">
        <v>92</v>
      </c>
      <c r="C193" s="67"/>
      <c r="D193" s="68">
        <f>D194+D201</f>
        <v>1018058.96</v>
      </c>
      <c r="E193" s="68">
        <f>E194+E201</f>
        <v>1018058.96</v>
      </c>
      <c r="F193" s="68">
        <f>F194+F201+F200</f>
        <v>8099974</v>
      </c>
      <c r="G193" s="68">
        <f t="shared" si="12"/>
        <v>9118032.9600000009</v>
      </c>
      <c r="H193" s="72"/>
    </row>
    <row r="194" spans="1:8" x14ac:dyDescent="0.25">
      <c r="A194" s="53" t="s">
        <v>3</v>
      </c>
      <c r="B194" s="47" t="s">
        <v>92</v>
      </c>
      <c r="C194" s="47" t="s">
        <v>4</v>
      </c>
      <c r="D194" s="48">
        <f>D195+D198</f>
        <v>1018058.96</v>
      </c>
      <c r="E194" s="48">
        <f>E195+E198</f>
        <v>1018058.96</v>
      </c>
      <c r="F194" s="48">
        <f>F195+F198</f>
        <v>0</v>
      </c>
      <c r="G194" s="48">
        <f t="shared" si="12"/>
        <v>1018058.96</v>
      </c>
      <c r="H194" s="72"/>
    </row>
    <row r="195" spans="1:8" x14ac:dyDescent="0.25">
      <c r="A195" s="49" t="s">
        <v>13</v>
      </c>
      <c r="B195" s="47" t="s">
        <v>92</v>
      </c>
      <c r="C195" s="47" t="s">
        <v>14</v>
      </c>
      <c r="D195" s="48">
        <f>D196+D197</f>
        <v>1018058.96</v>
      </c>
      <c r="E195" s="48">
        <f>E196+E197</f>
        <v>1018058.96</v>
      </c>
      <c r="F195" s="48">
        <f>F196+F197</f>
        <v>0</v>
      </c>
      <c r="G195" s="48">
        <f t="shared" si="12"/>
        <v>1018058.96</v>
      </c>
      <c r="H195" s="72"/>
    </row>
    <row r="196" spans="1:8" x14ac:dyDescent="0.25">
      <c r="A196" s="49" t="s">
        <v>21</v>
      </c>
      <c r="B196" s="47" t="s">
        <v>92</v>
      </c>
      <c r="C196" s="47" t="s">
        <v>22</v>
      </c>
      <c r="D196" s="48">
        <v>380808.96000000002</v>
      </c>
      <c r="E196" s="48">
        <v>380808.96000000002</v>
      </c>
      <c r="F196" s="48">
        <v>0</v>
      </c>
      <c r="G196" s="48">
        <f t="shared" si="12"/>
        <v>380808.96000000002</v>
      </c>
      <c r="H196" s="71"/>
    </row>
    <row r="197" spans="1:8" x14ac:dyDescent="0.25">
      <c r="A197" s="49" t="s">
        <v>23</v>
      </c>
      <c r="B197" s="47" t="s">
        <v>92</v>
      </c>
      <c r="C197" s="47" t="s">
        <v>24</v>
      </c>
      <c r="D197" s="48">
        <v>637250</v>
      </c>
      <c r="E197" s="48">
        <v>637250</v>
      </c>
      <c r="F197" s="48">
        <v>0</v>
      </c>
      <c r="G197" s="48">
        <f t="shared" si="12"/>
        <v>637250</v>
      </c>
      <c r="H197" s="71"/>
    </row>
    <row r="198" spans="1:8" x14ac:dyDescent="0.25">
      <c r="A198" s="49" t="s">
        <v>25</v>
      </c>
      <c r="B198" s="47" t="s">
        <v>92</v>
      </c>
      <c r="C198" s="47" t="s">
        <v>26</v>
      </c>
      <c r="D198" s="48">
        <f>D199</f>
        <v>0</v>
      </c>
      <c r="E198" s="48">
        <f>E199</f>
        <v>0</v>
      </c>
      <c r="F198" s="48">
        <f>F199</f>
        <v>0</v>
      </c>
      <c r="G198" s="48">
        <f t="shared" si="12"/>
        <v>0</v>
      </c>
      <c r="H198" s="72"/>
    </row>
    <row r="199" spans="1:8" x14ac:dyDescent="0.25">
      <c r="A199" s="49" t="s">
        <v>127</v>
      </c>
      <c r="B199" s="47" t="s">
        <v>92</v>
      </c>
      <c r="C199" s="47" t="s">
        <v>126</v>
      </c>
      <c r="D199" s="48">
        <v>0</v>
      </c>
      <c r="E199" s="48"/>
      <c r="F199" s="48">
        <v>0</v>
      </c>
      <c r="G199" s="48">
        <f t="shared" si="12"/>
        <v>0</v>
      </c>
      <c r="H199" s="71"/>
    </row>
    <row r="200" spans="1:8" ht="112.5" customHeight="1" x14ac:dyDescent="0.25">
      <c r="A200" s="49" t="s">
        <v>29</v>
      </c>
      <c r="B200" s="47" t="s">
        <v>92</v>
      </c>
      <c r="C200" s="47" t="s">
        <v>30</v>
      </c>
      <c r="D200" s="48">
        <v>0</v>
      </c>
      <c r="E200" s="48">
        <v>0</v>
      </c>
      <c r="F200" s="48">
        <v>8099974</v>
      </c>
      <c r="G200" s="48">
        <f t="shared" si="12"/>
        <v>8099974</v>
      </c>
      <c r="H200" s="77" t="s">
        <v>273</v>
      </c>
    </row>
    <row r="201" spans="1:8" x14ac:dyDescent="0.25">
      <c r="A201" s="49" t="s">
        <v>31</v>
      </c>
      <c r="B201" s="47" t="s">
        <v>92</v>
      </c>
      <c r="C201" s="47" t="s">
        <v>32</v>
      </c>
      <c r="D201" s="48">
        <f>D202</f>
        <v>0</v>
      </c>
      <c r="E201" s="48">
        <f>E202</f>
        <v>0</v>
      </c>
      <c r="F201" s="48">
        <f>F202</f>
        <v>0</v>
      </c>
      <c r="G201" s="48">
        <f t="shared" si="12"/>
        <v>0</v>
      </c>
      <c r="H201" s="72"/>
    </row>
    <row r="202" spans="1:8" x14ac:dyDescent="0.25">
      <c r="A202" s="49" t="s">
        <v>33</v>
      </c>
      <c r="B202" s="47" t="s">
        <v>92</v>
      </c>
      <c r="C202" s="47" t="s">
        <v>34</v>
      </c>
      <c r="D202" s="48">
        <v>0</v>
      </c>
      <c r="E202" s="48">
        <v>0</v>
      </c>
      <c r="F202" s="48">
        <v>0</v>
      </c>
      <c r="G202" s="48">
        <f t="shared" si="12"/>
        <v>0</v>
      </c>
      <c r="H202" s="78"/>
    </row>
    <row r="203" spans="1:8" x14ac:dyDescent="0.25">
      <c r="A203" s="69" t="s">
        <v>95</v>
      </c>
      <c r="B203" s="67" t="s">
        <v>94</v>
      </c>
      <c r="C203" s="67"/>
      <c r="D203" s="68">
        <f>D204</f>
        <v>2703963</v>
      </c>
      <c r="E203" s="68">
        <f>E204+E210</f>
        <v>2703963</v>
      </c>
      <c r="F203" s="68">
        <f>F204</f>
        <v>0</v>
      </c>
      <c r="G203" s="68">
        <f t="shared" si="12"/>
        <v>2703963</v>
      </c>
      <c r="H203" s="72"/>
    </row>
    <row r="204" spans="1:8" x14ac:dyDescent="0.25">
      <c r="A204" s="53" t="s">
        <v>3</v>
      </c>
      <c r="B204" s="47" t="s">
        <v>94</v>
      </c>
      <c r="C204" s="47" t="s">
        <v>4</v>
      </c>
      <c r="D204" s="48">
        <f>D205+D210</f>
        <v>2703963</v>
      </c>
      <c r="E204" s="48">
        <f>E205+E210</f>
        <v>2703963</v>
      </c>
      <c r="F204" s="48">
        <f>F205+F210</f>
        <v>0</v>
      </c>
      <c r="G204" s="48">
        <f t="shared" ref="G204:G269" si="25">E204+F204</f>
        <v>2703963</v>
      </c>
      <c r="H204" s="72"/>
    </row>
    <row r="205" spans="1:8" x14ac:dyDescent="0.25">
      <c r="A205" s="49" t="s">
        <v>13</v>
      </c>
      <c r="B205" s="47" t="s">
        <v>94</v>
      </c>
      <c r="C205" s="47" t="s">
        <v>14</v>
      </c>
      <c r="D205" s="48">
        <f>D207+D208+D206+D209</f>
        <v>2703963</v>
      </c>
      <c r="E205" s="48">
        <f t="shared" ref="E205:G205" si="26">E207+E208+E206+E209</f>
        <v>2703963</v>
      </c>
      <c r="F205" s="48">
        <f t="shared" si="26"/>
        <v>0</v>
      </c>
      <c r="G205" s="48">
        <f t="shared" si="26"/>
        <v>2703963</v>
      </c>
      <c r="H205" s="72"/>
    </row>
    <row r="206" spans="1:8" x14ac:dyDescent="0.25">
      <c r="A206" s="49" t="s">
        <v>17</v>
      </c>
      <c r="B206" s="47" t="s">
        <v>94</v>
      </c>
      <c r="C206" s="47" t="s">
        <v>18</v>
      </c>
      <c r="D206" s="48">
        <v>0</v>
      </c>
      <c r="E206" s="48">
        <v>0</v>
      </c>
      <c r="F206" s="48"/>
      <c r="G206" s="48">
        <f t="shared" si="25"/>
        <v>0</v>
      </c>
      <c r="H206" s="71"/>
    </row>
    <row r="207" spans="1:8" x14ac:dyDescent="0.25">
      <c r="A207" s="49" t="s">
        <v>19</v>
      </c>
      <c r="B207" s="47" t="s">
        <v>94</v>
      </c>
      <c r="C207" s="47" t="s">
        <v>20</v>
      </c>
      <c r="D207" s="48">
        <v>0</v>
      </c>
      <c r="E207" s="48">
        <v>0</v>
      </c>
      <c r="F207" s="48">
        <v>0</v>
      </c>
      <c r="G207" s="48">
        <f t="shared" si="25"/>
        <v>0</v>
      </c>
      <c r="H207" s="72"/>
    </row>
    <row r="208" spans="1:8" x14ac:dyDescent="0.25">
      <c r="A208" s="49" t="s">
        <v>21</v>
      </c>
      <c r="B208" s="47" t="s">
        <v>94</v>
      </c>
      <c r="C208" s="47" t="s">
        <v>22</v>
      </c>
      <c r="D208" s="48">
        <v>2542120</v>
      </c>
      <c r="E208" s="48">
        <v>2542120</v>
      </c>
      <c r="F208" s="48">
        <v>0</v>
      </c>
      <c r="G208" s="48">
        <f t="shared" si="25"/>
        <v>2542120</v>
      </c>
      <c r="H208" s="71"/>
    </row>
    <row r="209" spans="1:8" x14ac:dyDescent="0.25">
      <c r="A209" s="49" t="s">
        <v>23</v>
      </c>
      <c r="B209" s="47" t="s">
        <v>94</v>
      </c>
      <c r="C209" s="47" t="s">
        <v>24</v>
      </c>
      <c r="D209" s="48">
        <v>161843</v>
      </c>
      <c r="E209" s="48">
        <v>161843</v>
      </c>
      <c r="F209" s="48">
        <v>0</v>
      </c>
      <c r="G209" s="48">
        <f t="shared" si="25"/>
        <v>161843</v>
      </c>
      <c r="H209" s="72"/>
    </row>
    <row r="210" spans="1:8" x14ac:dyDescent="0.25">
      <c r="A210" s="49" t="s">
        <v>31</v>
      </c>
      <c r="B210" s="47" t="s">
        <v>94</v>
      </c>
      <c r="C210" s="47" t="s">
        <v>32</v>
      </c>
      <c r="D210" s="48">
        <f>D212</f>
        <v>0</v>
      </c>
      <c r="E210" s="48">
        <f>E211+E212</f>
        <v>0</v>
      </c>
      <c r="F210" s="48">
        <f>F211+F212</f>
        <v>0</v>
      </c>
      <c r="G210" s="48">
        <f t="shared" si="25"/>
        <v>0</v>
      </c>
      <c r="H210" s="72"/>
    </row>
    <row r="211" spans="1:8" x14ac:dyDescent="0.25">
      <c r="A211" s="49" t="s">
        <v>33</v>
      </c>
      <c r="B211" s="47" t="s">
        <v>94</v>
      </c>
      <c r="C211" s="47" t="s">
        <v>34</v>
      </c>
      <c r="D211" s="48">
        <v>0</v>
      </c>
      <c r="E211" s="48">
        <v>0</v>
      </c>
      <c r="F211" s="48">
        <v>0</v>
      </c>
      <c r="G211" s="48">
        <f>E211+F211</f>
        <v>0</v>
      </c>
      <c r="H211" s="71"/>
    </row>
    <row r="212" spans="1:8" x14ac:dyDescent="0.25">
      <c r="A212" s="49" t="s">
        <v>35</v>
      </c>
      <c r="B212" s="47" t="s">
        <v>94</v>
      </c>
      <c r="C212" s="47" t="s">
        <v>36</v>
      </c>
      <c r="D212" s="48"/>
      <c r="E212" s="48"/>
      <c r="F212" s="48">
        <v>0</v>
      </c>
      <c r="G212" s="48"/>
      <c r="H212" s="72"/>
    </row>
    <row r="213" spans="1:8" x14ac:dyDescent="0.25">
      <c r="A213" s="69" t="s">
        <v>96</v>
      </c>
      <c r="B213" s="67" t="s">
        <v>97</v>
      </c>
      <c r="C213" s="67"/>
      <c r="D213" s="68">
        <f>D214+D219</f>
        <v>4182224</v>
      </c>
      <c r="E213" s="68">
        <f>E214+E219</f>
        <v>4182224</v>
      </c>
      <c r="F213" s="68">
        <f>F214+F219</f>
        <v>0</v>
      </c>
      <c r="G213" s="68">
        <f t="shared" si="25"/>
        <v>4182224</v>
      </c>
      <c r="H213" s="72"/>
    </row>
    <row r="214" spans="1:8" x14ac:dyDescent="0.25">
      <c r="A214" s="53" t="s">
        <v>3</v>
      </c>
      <c r="B214" s="47" t="s">
        <v>97</v>
      </c>
      <c r="C214" s="47" t="s">
        <v>4</v>
      </c>
      <c r="D214" s="48">
        <f>D215+D218</f>
        <v>4182224</v>
      </c>
      <c r="E214" s="48">
        <f>E215+E218</f>
        <v>4182224</v>
      </c>
      <c r="F214" s="48">
        <f>F215+F218</f>
        <v>0</v>
      </c>
      <c r="G214" s="48">
        <f t="shared" si="25"/>
        <v>4182224</v>
      </c>
      <c r="H214" s="72"/>
    </row>
    <row r="215" spans="1:8" x14ac:dyDescent="0.25">
      <c r="A215" s="49" t="s">
        <v>13</v>
      </c>
      <c r="B215" s="47" t="s">
        <v>97</v>
      </c>
      <c r="C215" s="47" t="s">
        <v>14</v>
      </c>
      <c r="D215" s="48">
        <f>D217+D216</f>
        <v>4182224</v>
      </c>
      <c r="E215" s="48">
        <f>E217+E216</f>
        <v>4182224</v>
      </c>
      <c r="F215" s="48">
        <f>F217+F216</f>
        <v>0</v>
      </c>
      <c r="G215" s="48">
        <f t="shared" si="25"/>
        <v>4182224</v>
      </c>
      <c r="H215" s="72"/>
    </row>
    <row r="216" spans="1:8" x14ac:dyDescent="0.25">
      <c r="A216" s="49" t="s">
        <v>19</v>
      </c>
      <c r="B216" s="47" t="s">
        <v>97</v>
      </c>
      <c r="C216" s="47" t="s">
        <v>20</v>
      </c>
      <c r="D216" s="48">
        <v>962770</v>
      </c>
      <c r="E216" s="48">
        <v>962770</v>
      </c>
      <c r="F216" s="48">
        <v>0</v>
      </c>
      <c r="G216" s="48">
        <f t="shared" si="25"/>
        <v>962770</v>
      </c>
      <c r="H216" s="71"/>
    </row>
    <row r="217" spans="1:8" x14ac:dyDescent="0.25">
      <c r="A217" s="49" t="s">
        <v>23</v>
      </c>
      <c r="B217" s="47" t="s">
        <v>97</v>
      </c>
      <c r="C217" s="47" t="s">
        <v>24</v>
      </c>
      <c r="D217" s="48">
        <v>3219454</v>
      </c>
      <c r="E217" s="48">
        <v>3219454</v>
      </c>
      <c r="F217" s="48"/>
      <c r="G217" s="48">
        <f t="shared" si="25"/>
        <v>3219454</v>
      </c>
      <c r="H217" s="71"/>
    </row>
    <row r="218" spans="1:8" x14ac:dyDescent="0.25">
      <c r="A218" s="49" t="s">
        <v>29</v>
      </c>
      <c r="B218" s="47" t="s">
        <v>97</v>
      </c>
      <c r="C218" s="47" t="s">
        <v>30</v>
      </c>
      <c r="D218" s="48">
        <v>0</v>
      </c>
      <c r="E218" s="48">
        <v>0</v>
      </c>
      <c r="F218" s="48">
        <v>0</v>
      </c>
      <c r="G218" s="48">
        <f t="shared" si="25"/>
        <v>0</v>
      </c>
      <c r="H218" s="72"/>
    </row>
    <row r="219" spans="1:8" x14ac:dyDescent="0.25">
      <c r="A219" s="49" t="s">
        <v>31</v>
      </c>
      <c r="B219" s="47" t="s">
        <v>97</v>
      </c>
      <c r="C219" s="47" t="s">
        <v>32</v>
      </c>
      <c r="D219" s="48">
        <f>D220</f>
        <v>0</v>
      </c>
      <c r="E219" s="48">
        <f>E220</f>
        <v>0</v>
      </c>
      <c r="F219" s="48">
        <f>F220</f>
        <v>0</v>
      </c>
      <c r="G219" s="48">
        <f t="shared" si="25"/>
        <v>0</v>
      </c>
      <c r="H219" s="72"/>
    </row>
    <row r="220" spans="1:8" x14ac:dyDescent="0.25">
      <c r="A220" s="49" t="s">
        <v>33</v>
      </c>
      <c r="B220" s="47" t="s">
        <v>97</v>
      </c>
      <c r="C220" s="47" t="s">
        <v>34</v>
      </c>
      <c r="D220" s="48">
        <v>0</v>
      </c>
      <c r="E220" s="48">
        <v>0</v>
      </c>
      <c r="F220" s="48">
        <v>0</v>
      </c>
      <c r="G220" s="48">
        <f t="shared" si="25"/>
        <v>0</v>
      </c>
      <c r="H220" s="71"/>
    </row>
    <row r="221" spans="1:8" x14ac:dyDescent="0.25">
      <c r="A221" s="69" t="s">
        <v>98</v>
      </c>
      <c r="B221" s="67" t="s">
        <v>99</v>
      </c>
      <c r="C221" s="67"/>
      <c r="D221" s="68">
        <f>D222+D234</f>
        <v>51424573.659999996</v>
      </c>
      <c r="E221" s="68">
        <f>E222+E234</f>
        <v>51424573.659999996</v>
      </c>
      <c r="F221" s="68">
        <f>F222+F234</f>
        <v>2157569</v>
      </c>
      <c r="G221" s="68">
        <f t="shared" si="25"/>
        <v>53582142.659999996</v>
      </c>
      <c r="H221" s="72"/>
    </row>
    <row r="222" spans="1:8" x14ac:dyDescent="0.25">
      <c r="A222" s="53" t="s">
        <v>3</v>
      </c>
      <c r="B222" s="47" t="s">
        <v>99</v>
      </c>
      <c r="C222" s="47" t="s">
        <v>4</v>
      </c>
      <c r="D222" s="48">
        <f>D223+D227+D233</f>
        <v>44668282.769999996</v>
      </c>
      <c r="E222" s="48">
        <f t="shared" ref="E222" si="27">E223+E227+E233</f>
        <v>44668282.769999996</v>
      </c>
      <c r="F222" s="48">
        <f t="shared" ref="F222" si="28">F223+F227+F233</f>
        <v>2407569</v>
      </c>
      <c r="G222" s="48">
        <f t="shared" si="25"/>
        <v>47075851.769999996</v>
      </c>
      <c r="H222" s="72"/>
    </row>
    <row r="223" spans="1:8" ht="30" x14ac:dyDescent="0.25">
      <c r="A223" s="53" t="s">
        <v>5</v>
      </c>
      <c r="B223" s="47" t="s">
        <v>99</v>
      </c>
      <c r="C223" s="47" t="s">
        <v>6</v>
      </c>
      <c r="D223" s="48">
        <f>D224+D225+D226</f>
        <v>29367015.219999999</v>
      </c>
      <c r="E223" s="48">
        <f t="shared" ref="E223" si="29">E224+E225+E226</f>
        <v>29367015.219999999</v>
      </c>
      <c r="F223" s="48">
        <f t="shared" ref="F223" si="30">F224+F225+F226</f>
        <v>0</v>
      </c>
      <c r="G223" s="48">
        <f t="shared" si="25"/>
        <v>29367015.219999999</v>
      </c>
      <c r="H223" s="72"/>
    </row>
    <row r="224" spans="1:8" x14ac:dyDescent="0.25">
      <c r="A224" s="49" t="s">
        <v>7</v>
      </c>
      <c r="B224" s="47" t="s">
        <v>99</v>
      </c>
      <c r="C224" s="47" t="s">
        <v>8</v>
      </c>
      <c r="D224" s="48">
        <f>D240+D256+D272</f>
        <v>22482982.32</v>
      </c>
      <c r="E224" s="48">
        <f t="shared" ref="E224" si="31">E240+E256+E272</f>
        <v>22482982.32</v>
      </c>
      <c r="F224" s="48">
        <f t="shared" ref="F224" si="32">F240+F256+F272</f>
        <v>0</v>
      </c>
      <c r="G224" s="48">
        <f t="shared" si="25"/>
        <v>22482982.32</v>
      </c>
      <c r="H224" s="72"/>
    </row>
    <row r="225" spans="1:8" x14ac:dyDescent="0.25">
      <c r="A225" s="49" t="s">
        <v>9</v>
      </c>
      <c r="B225" s="47" t="s">
        <v>99</v>
      </c>
      <c r="C225" s="47" t="s">
        <v>10</v>
      </c>
      <c r="D225" s="48">
        <f>D241+D257+D273</f>
        <v>80936</v>
      </c>
      <c r="E225" s="48">
        <f t="shared" ref="E225" si="33">E241+E257+E273</f>
        <v>80936</v>
      </c>
      <c r="F225" s="48">
        <f t="shared" ref="F225" si="34">F241+F257+F273</f>
        <v>0</v>
      </c>
      <c r="G225" s="48">
        <f t="shared" si="25"/>
        <v>80936</v>
      </c>
      <c r="H225" s="72"/>
    </row>
    <row r="226" spans="1:8" x14ac:dyDescent="0.25">
      <c r="A226" s="49" t="s">
        <v>11</v>
      </c>
      <c r="B226" s="47" t="s">
        <v>99</v>
      </c>
      <c r="C226" s="47" t="s">
        <v>12</v>
      </c>
      <c r="D226" s="48">
        <f>D242+D258+D274</f>
        <v>6803096.9000000004</v>
      </c>
      <c r="E226" s="48">
        <f t="shared" ref="E226" si="35">E242+E258+E274</f>
        <v>6803096.9000000004</v>
      </c>
      <c r="F226" s="48">
        <f t="shared" ref="F226" si="36">F242+F258+F274</f>
        <v>0</v>
      </c>
      <c r="G226" s="48">
        <f t="shared" si="25"/>
        <v>6803096.9000000004</v>
      </c>
      <c r="H226" s="72"/>
    </row>
    <row r="227" spans="1:8" x14ac:dyDescent="0.25">
      <c r="A227" s="49" t="s">
        <v>13</v>
      </c>
      <c r="B227" s="47" t="s">
        <v>99</v>
      </c>
      <c r="C227" s="47" t="s">
        <v>14</v>
      </c>
      <c r="D227" s="48">
        <f>D228+D229+D230+D231+D232</f>
        <v>14569084.079999998</v>
      </c>
      <c r="E227" s="48">
        <f t="shared" ref="E227" si="37">E228+E229+E230+E231+E232</f>
        <v>14569084.079999998</v>
      </c>
      <c r="F227" s="48">
        <f t="shared" ref="F227" si="38">F228+F229+F230+F231+F232</f>
        <v>2407569</v>
      </c>
      <c r="G227" s="48">
        <f t="shared" si="25"/>
        <v>16976653.079999998</v>
      </c>
      <c r="H227" s="72"/>
    </row>
    <row r="228" spans="1:8" x14ac:dyDescent="0.25">
      <c r="A228" s="49" t="s">
        <v>15</v>
      </c>
      <c r="B228" s="47" t="s">
        <v>99</v>
      </c>
      <c r="C228" s="47" t="s">
        <v>16</v>
      </c>
      <c r="D228" s="48">
        <f>D244+D260+D276</f>
        <v>163031</v>
      </c>
      <c r="E228" s="48">
        <f t="shared" ref="E228" si="39">E244+E260+E276</f>
        <v>163031</v>
      </c>
      <c r="F228" s="48">
        <f t="shared" ref="F228" si="40">F244+F260+F276</f>
        <v>0</v>
      </c>
      <c r="G228" s="48">
        <f t="shared" si="25"/>
        <v>163031</v>
      </c>
      <c r="H228" s="72"/>
    </row>
    <row r="229" spans="1:8" x14ac:dyDescent="0.25">
      <c r="A229" s="49" t="s">
        <v>17</v>
      </c>
      <c r="B229" s="47" t="s">
        <v>99</v>
      </c>
      <c r="C229" s="47" t="s">
        <v>18</v>
      </c>
      <c r="D229" s="48">
        <f>D245+D261+D288+D277+D297</f>
        <v>212414.2</v>
      </c>
      <c r="E229" s="48">
        <f>E245+E261+E288+E277+E297</f>
        <v>212414.2</v>
      </c>
      <c r="F229" s="48">
        <f>F245+F261+F288+F277+F297</f>
        <v>0</v>
      </c>
      <c r="G229" s="48">
        <f t="shared" si="25"/>
        <v>212414.2</v>
      </c>
      <c r="H229" s="72"/>
    </row>
    <row r="230" spans="1:8" x14ac:dyDescent="0.25">
      <c r="A230" s="49" t="s">
        <v>19</v>
      </c>
      <c r="B230" s="47" t="s">
        <v>99</v>
      </c>
      <c r="C230" s="47" t="s">
        <v>20</v>
      </c>
      <c r="D230" s="48">
        <f>D246+D262+D278</f>
        <v>9877662.0800000001</v>
      </c>
      <c r="E230" s="48">
        <f t="shared" ref="E230" si="41">E246+E262+E278</f>
        <v>9877662.0800000001</v>
      </c>
      <c r="F230" s="48">
        <f t="shared" ref="F230" si="42">F246+F262+F278</f>
        <v>0</v>
      </c>
      <c r="G230" s="48">
        <f t="shared" si="25"/>
        <v>9877662.0800000001</v>
      </c>
      <c r="H230" s="72"/>
    </row>
    <row r="231" spans="1:8" x14ac:dyDescent="0.25">
      <c r="A231" s="49" t="s">
        <v>21</v>
      </c>
      <c r="B231" s="47" t="s">
        <v>99</v>
      </c>
      <c r="C231" s="47" t="s">
        <v>22</v>
      </c>
      <c r="D231" s="48">
        <f>D247+D263+D279</f>
        <v>2454097.7999999998</v>
      </c>
      <c r="E231" s="48">
        <f t="shared" ref="E231" si="43">E247+E263+E279</f>
        <v>2454097.7999999998</v>
      </c>
      <c r="F231" s="48">
        <f t="shared" ref="F231" si="44">F247+F263+F279</f>
        <v>2407569</v>
      </c>
      <c r="G231" s="48">
        <f t="shared" si="25"/>
        <v>4861666.8</v>
      </c>
      <c r="H231" s="72"/>
    </row>
    <row r="232" spans="1:8" x14ac:dyDescent="0.25">
      <c r="A232" s="49" t="s">
        <v>23</v>
      </c>
      <c r="B232" s="47" t="s">
        <v>99</v>
      </c>
      <c r="C232" s="47" t="s">
        <v>24</v>
      </c>
      <c r="D232" s="48">
        <f>D248+D264+D289+D280</f>
        <v>1861879</v>
      </c>
      <c r="E232" s="48">
        <f t="shared" ref="E232" si="45">E248+E264+E289+E280</f>
        <v>1861879</v>
      </c>
      <c r="F232" s="48">
        <f t="shared" ref="F232" si="46">F248+F264+F289+F280</f>
        <v>0</v>
      </c>
      <c r="G232" s="48">
        <f t="shared" si="25"/>
        <v>1861879</v>
      </c>
      <c r="H232" s="71"/>
    </row>
    <row r="233" spans="1:8" x14ac:dyDescent="0.25">
      <c r="A233" s="49" t="s">
        <v>29</v>
      </c>
      <c r="B233" s="47" t="s">
        <v>99</v>
      </c>
      <c r="C233" s="47" t="s">
        <v>30</v>
      </c>
      <c r="D233" s="48">
        <f>D249+D265+D290+D281</f>
        <v>732183.47</v>
      </c>
      <c r="E233" s="48">
        <f t="shared" ref="E233" si="47">E249+E265+E290+E281</f>
        <v>732183.47</v>
      </c>
      <c r="F233" s="48">
        <f t="shared" ref="F233" si="48">F249+F265+F290+F281</f>
        <v>0</v>
      </c>
      <c r="G233" s="48">
        <f t="shared" si="25"/>
        <v>732183.47</v>
      </c>
      <c r="H233" s="71"/>
    </row>
    <row r="234" spans="1:8" x14ac:dyDescent="0.25">
      <c r="A234" s="49" t="s">
        <v>31</v>
      </c>
      <c r="B234" s="47" t="s">
        <v>99</v>
      </c>
      <c r="C234" s="47" t="s">
        <v>32</v>
      </c>
      <c r="D234" s="48">
        <f>D235+D236</f>
        <v>6756290.8900000006</v>
      </c>
      <c r="E234" s="48">
        <f t="shared" ref="E234" si="49">E235+E236</f>
        <v>6756290.8900000006</v>
      </c>
      <c r="F234" s="48">
        <f>F235+F236</f>
        <v>-250000</v>
      </c>
      <c r="G234" s="48">
        <f t="shared" si="25"/>
        <v>6506290.8900000006</v>
      </c>
      <c r="H234" s="72"/>
    </row>
    <row r="235" spans="1:8" x14ac:dyDescent="0.25">
      <c r="A235" s="49" t="s">
        <v>33</v>
      </c>
      <c r="B235" s="47" t="s">
        <v>99</v>
      </c>
      <c r="C235" s="47" t="s">
        <v>34</v>
      </c>
      <c r="D235" s="48">
        <f>D251+D267+D292+D283</f>
        <v>681950</v>
      </c>
      <c r="E235" s="48">
        <f>E251+E267+E292+E283+E299</f>
        <v>681950</v>
      </c>
      <c r="F235" s="48">
        <f>F251+F267+F292+F283+F298</f>
        <v>0</v>
      </c>
      <c r="G235" s="48">
        <f t="shared" si="25"/>
        <v>681950</v>
      </c>
      <c r="H235" s="72"/>
    </row>
    <row r="236" spans="1:8" x14ac:dyDescent="0.25">
      <c r="A236" s="49" t="s">
        <v>35</v>
      </c>
      <c r="B236" s="47" t="s">
        <v>99</v>
      </c>
      <c r="C236" s="47" t="s">
        <v>36</v>
      </c>
      <c r="D236" s="48">
        <f>D252+D268+D293+D284</f>
        <v>6074340.8900000006</v>
      </c>
      <c r="E236" s="48">
        <f>E252+E268+E293+E284+E300</f>
        <v>6074340.8900000006</v>
      </c>
      <c r="F236" s="48">
        <f>F252+F268+F293+F284+F300</f>
        <v>-250000</v>
      </c>
      <c r="G236" s="48">
        <f t="shared" si="25"/>
        <v>5824340.8900000006</v>
      </c>
      <c r="H236" s="72"/>
    </row>
    <row r="237" spans="1:8" x14ac:dyDescent="0.25">
      <c r="A237" s="69" t="s">
        <v>100</v>
      </c>
      <c r="B237" s="67" t="s">
        <v>101</v>
      </c>
      <c r="C237" s="67"/>
      <c r="D237" s="68">
        <f>D238+D250</f>
        <v>12987368.18</v>
      </c>
      <c r="E237" s="68">
        <f>E238+E250</f>
        <v>12987368.18</v>
      </c>
      <c r="F237" s="68">
        <f>F238+F250</f>
        <v>883144</v>
      </c>
      <c r="G237" s="68">
        <f t="shared" si="25"/>
        <v>13870512.18</v>
      </c>
      <c r="H237" s="72"/>
    </row>
    <row r="238" spans="1:8" x14ac:dyDescent="0.25">
      <c r="A238" s="53" t="s">
        <v>3</v>
      </c>
      <c r="B238" s="47" t="s">
        <v>101</v>
      </c>
      <c r="C238" s="47" t="s">
        <v>4</v>
      </c>
      <c r="D238" s="48">
        <f>D239+D243+D249</f>
        <v>10165976.039999999</v>
      </c>
      <c r="E238" s="48">
        <f>E239+E243+E249</f>
        <v>10165976.039999999</v>
      </c>
      <c r="F238" s="48">
        <f>F239+F243+F249</f>
        <v>883144</v>
      </c>
      <c r="G238" s="48">
        <f t="shared" si="25"/>
        <v>11049120.039999999</v>
      </c>
      <c r="H238" s="72"/>
    </row>
    <row r="239" spans="1:8" ht="30" x14ac:dyDescent="0.25">
      <c r="A239" s="53" t="s">
        <v>5</v>
      </c>
      <c r="B239" s="47" t="s">
        <v>101</v>
      </c>
      <c r="C239" s="47" t="s">
        <v>6</v>
      </c>
      <c r="D239" s="48">
        <f>D240+D241+D242</f>
        <v>7667862.4199999999</v>
      </c>
      <c r="E239" s="48">
        <f>E240+E241+E242</f>
        <v>7667862.4199999999</v>
      </c>
      <c r="F239" s="48">
        <f>F240+F241+F242</f>
        <v>0</v>
      </c>
      <c r="G239" s="48">
        <f t="shared" si="25"/>
        <v>7667862.4199999999</v>
      </c>
      <c r="H239" s="72"/>
    </row>
    <row r="240" spans="1:8" x14ac:dyDescent="0.25">
      <c r="A240" s="49" t="s">
        <v>7</v>
      </c>
      <c r="B240" s="47" t="s">
        <v>101</v>
      </c>
      <c r="C240" s="47" t="s">
        <v>8</v>
      </c>
      <c r="D240" s="48">
        <v>5877110.9199999999</v>
      </c>
      <c r="E240" s="48">
        <v>5877110.9199999999</v>
      </c>
      <c r="F240" s="48"/>
      <c r="G240" s="48">
        <f t="shared" si="25"/>
        <v>5877110.9199999999</v>
      </c>
      <c r="H240" s="82"/>
    </row>
    <row r="241" spans="1:8" x14ac:dyDescent="0.25">
      <c r="A241" s="49" t="s">
        <v>9</v>
      </c>
      <c r="B241" s="47" t="s">
        <v>101</v>
      </c>
      <c r="C241" s="47" t="s">
        <v>10</v>
      </c>
      <c r="D241" s="48">
        <v>15864</v>
      </c>
      <c r="E241" s="48">
        <v>15864</v>
      </c>
      <c r="F241" s="48">
        <v>0</v>
      </c>
      <c r="G241" s="48">
        <f t="shared" si="25"/>
        <v>15864</v>
      </c>
      <c r="H241" s="83"/>
    </row>
    <row r="242" spans="1:8" x14ac:dyDescent="0.25">
      <c r="A242" s="49" t="s">
        <v>11</v>
      </c>
      <c r="B242" s="47" t="s">
        <v>101</v>
      </c>
      <c r="C242" s="47" t="s">
        <v>12</v>
      </c>
      <c r="D242" s="48">
        <v>1774887.5</v>
      </c>
      <c r="E242" s="48">
        <v>1774887.5</v>
      </c>
      <c r="F242" s="48"/>
      <c r="G242" s="48">
        <f t="shared" si="25"/>
        <v>1774887.5</v>
      </c>
      <c r="H242" s="84"/>
    </row>
    <row r="243" spans="1:8" x14ac:dyDescent="0.25">
      <c r="A243" s="49" t="s">
        <v>13</v>
      </c>
      <c r="B243" s="47" t="s">
        <v>101</v>
      </c>
      <c r="C243" s="47" t="s">
        <v>14</v>
      </c>
      <c r="D243" s="48">
        <f>D244+D245+D246+D247+D248</f>
        <v>2141113.62</v>
      </c>
      <c r="E243" s="48">
        <f>E244+E245+E246+E247+E248</f>
        <v>2141113.62</v>
      </c>
      <c r="F243" s="48">
        <f>F244+F245+F246+F247+F248</f>
        <v>883144</v>
      </c>
      <c r="G243" s="48">
        <f t="shared" si="25"/>
        <v>3024257.62</v>
      </c>
      <c r="H243" s="72"/>
    </row>
    <row r="244" spans="1:8" x14ac:dyDescent="0.25">
      <c r="A244" s="49" t="s">
        <v>15</v>
      </c>
      <c r="B244" s="47" t="s">
        <v>101</v>
      </c>
      <c r="C244" s="47" t="s">
        <v>16</v>
      </c>
      <c r="D244" s="48">
        <v>35155</v>
      </c>
      <c r="E244" s="48">
        <v>35155</v>
      </c>
      <c r="F244" s="48">
        <v>0</v>
      </c>
      <c r="G244" s="48">
        <f t="shared" si="25"/>
        <v>35155</v>
      </c>
      <c r="H244" s="72"/>
    </row>
    <row r="245" spans="1:8" x14ac:dyDescent="0.25">
      <c r="A245" s="49" t="s">
        <v>17</v>
      </c>
      <c r="B245" s="47" t="s">
        <v>101</v>
      </c>
      <c r="C245" s="47" t="s">
        <v>18</v>
      </c>
      <c r="D245" s="48">
        <v>5508.2</v>
      </c>
      <c r="E245" s="48">
        <v>5508.2</v>
      </c>
      <c r="F245" s="48">
        <v>0</v>
      </c>
      <c r="G245" s="48">
        <f t="shared" si="25"/>
        <v>5508.2</v>
      </c>
      <c r="H245" s="72"/>
    </row>
    <row r="246" spans="1:8" x14ac:dyDescent="0.25">
      <c r="A246" s="49" t="s">
        <v>19</v>
      </c>
      <c r="B246" s="47" t="s">
        <v>101</v>
      </c>
      <c r="C246" s="47" t="s">
        <v>20</v>
      </c>
      <c r="D246" s="48">
        <v>1289542.42</v>
      </c>
      <c r="E246" s="48">
        <v>1289542.42</v>
      </c>
      <c r="F246" s="48">
        <v>0</v>
      </c>
      <c r="G246" s="48">
        <f t="shared" si="25"/>
        <v>1289542.42</v>
      </c>
      <c r="H246" s="71"/>
    </row>
    <row r="247" spans="1:8" ht="26.25" x14ac:dyDescent="0.25">
      <c r="A247" s="49" t="s">
        <v>21</v>
      </c>
      <c r="B247" s="47" t="s">
        <v>101</v>
      </c>
      <c r="C247" s="47" t="s">
        <v>22</v>
      </c>
      <c r="D247" s="48">
        <v>544100</v>
      </c>
      <c r="E247" s="48">
        <v>544100</v>
      </c>
      <c r="F247" s="48">
        <v>883144</v>
      </c>
      <c r="G247" s="48">
        <f t="shared" si="25"/>
        <v>1427244</v>
      </c>
      <c r="H247" s="77" t="s">
        <v>272</v>
      </c>
    </row>
    <row r="248" spans="1:8" x14ac:dyDescent="0.25">
      <c r="A248" s="49" t="s">
        <v>23</v>
      </c>
      <c r="B248" s="47" t="s">
        <v>101</v>
      </c>
      <c r="C248" s="47" t="s">
        <v>24</v>
      </c>
      <c r="D248" s="48">
        <v>266808</v>
      </c>
      <c r="E248" s="48">
        <v>266808</v>
      </c>
      <c r="F248" s="48">
        <v>0</v>
      </c>
      <c r="G248" s="48">
        <f t="shared" si="25"/>
        <v>266808</v>
      </c>
      <c r="H248" s="72"/>
    </row>
    <row r="249" spans="1:8" x14ac:dyDescent="0.25">
      <c r="A249" s="49" t="s">
        <v>29</v>
      </c>
      <c r="B249" s="47" t="s">
        <v>101</v>
      </c>
      <c r="C249" s="47" t="s">
        <v>30</v>
      </c>
      <c r="D249" s="48">
        <v>357000</v>
      </c>
      <c r="E249" s="48">
        <v>357000</v>
      </c>
      <c r="F249" s="48">
        <v>0</v>
      </c>
      <c r="G249" s="48">
        <f t="shared" si="25"/>
        <v>357000</v>
      </c>
      <c r="H249" s="71"/>
    </row>
    <row r="250" spans="1:8" x14ac:dyDescent="0.25">
      <c r="A250" s="49" t="s">
        <v>31</v>
      </c>
      <c r="B250" s="47" t="s">
        <v>101</v>
      </c>
      <c r="C250" s="47" t="s">
        <v>32</v>
      </c>
      <c r="D250" s="48">
        <f>D251+D252</f>
        <v>2821392.14</v>
      </c>
      <c r="E250" s="48">
        <f>E251+E252</f>
        <v>2821392.14</v>
      </c>
      <c r="F250" s="48">
        <f>F251+F252</f>
        <v>0</v>
      </c>
      <c r="G250" s="48">
        <f t="shared" si="25"/>
        <v>2821392.14</v>
      </c>
      <c r="H250" s="71"/>
    </row>
    <row r="251" spans="1:8" x14ac:dyDescent="0.25">
      <c r="A251" s="49" t="s">
        <v>33</v>
      </c>
      <c r="B251" s="47" t="s">
        <v>101</v>
      </c>
      <c r="C251" s="47" t="s">
        <v>34</v>
      </c>
      <c r="D251" s="48">
        <v>74200</v>
      </c>
      <c r="E251" s="48">
        <v>74200</v>
      </c>
      <c r="F251" s="48">
        <v>0</v>
      </c>
      <c r="G251" s="48">
        <f t="shared" si="25"/>
        <v>74200</v>
      </c>
      <c r="H251" s="71"/>
    </row>
    <row r="252" spans="1:8" x14ac:dyDescent="0.25">
      <c r="A252" s="49" t="s">
        <v>35</v>
      </c>
      <c r="B252" s="47" t="s">
        <v>101</v>
      </c>
      <c r="C252" s="47" t="s">
        <v>36</v>
      </c>
      <c r="D252" s="48">
        <v>2747192.14</v>
      </c>
      <c r="E252" s="48">
        <v>2747192.14</v>
      </c>
      <c r="F252" s="48"/>
      <c r="G252" s="48">
        <f t="shared" si="25"/>
        <v>2747192.14</v>
      </c>
      <c r="H252" s="71"/>
    </row>
    <row r="253" spans="1:8" x14ac:dyDescent="0.25">
      <c r="A253" s="69" t="s">
        <v>102</v>
      </c>
      <c r="B253" s="67" t="s">
        <v>103</v>
      </c>
      <c r="C253" s="67"/>
      <c r="D253" s="68">
        <f>D254+D266</f>
        <v>13999939.109999999</v>
      </c>
      <c r="E253" s="68">
        <f>E254+E266</f>
        <v>13999939.109999999</v>
      </c>
      <c r="F253" s="68">
        <f>F254+F266</f>
        <v>763810</v>
      </c>
      <c r="G253" s="68">
        <f t="shared" si="25"/>
        <v>14763749.109999999</v>
      </c>
      <c r="H253" s="72"/>
    </row>
    <row r="254" spans="1:8" x14ac:dyDescent="0.25">
      <c r="A254" s="53" t="s">
        <v>3</v>
      </c>
      <c r="B254" s="47" t="s">
        <v>103</v>
      </c>
      <c r="C254" s="47" t="s">
        <v>4</v>
      </c>
      <c r="D254" s="48">
        <f>D255+D259+D265</f>
        <v>12228639.109999999</v>
      </c>
      <c r="E254" s="48">
        <f>E255+E259+E265</f>
        <v>12228639.109999999</v>
      </c>
      <c r="F254" s="48">
        <f>F255+F259+F265</f>
        <v>763810</v>
      </c>
      <c r="G254" s="48">
        <f t="shared" si="25"/>
        <v>12992449.109999999</v>
      </c>
      <c r="H254" s="72"/>
    </row>
    <row r="255" spans="1:8" ht="30" x14ac:dyDescent="0.25">
      <c r="A255" s="53" t="s">
        <v>5</v>
      </c>
      <c r="B255" s="47" t="s">
        <v>103</v>
      </c>
      <c r="C255" s="47" t="s">
        <v>6</v>
      </c>
      <c r="D255" s="48">
        <f>D256+D257+D258</f>
        <v>9058944.959999999</v>
      </c>
      <c r="E255" s="48">
        <f>E256+E257+E258</f>
        <v>9058944.959999999</v>
      </c>
      <c r="F255" s="48">
        <f>F256+F257+F258</f>
        <v>0</v>
      </c>
      <c r="G255" s="48">
        <f t="shared" si="25"/>
        <v>9058944.959999999</v>
      </c>
      <c r="H255" s="72"/>
    </row>
    <row r="256" spans="1:8" x14ac:dyDescent="0.25">
      <c r="A256" s="49" t="s">
        <v>7</v>
      </c>
      <c r="B256" s="47" t="s">
        <v>103</v>
      </c>
      <c r="C256" s="47" t="s">
        <v>8</v>
      </c>
      <c r="D256" s="48">
        <v>6944166.6399999997</v>
      </c>
      <c r="E256" s="48">
        <v>6944166.6399999997</v>
      </c>
      <c r="F256" s="48">
        <v>0</v>
      </c>
      <c r="G256" s="48">
        <f t="shared" si="25"/>
        <v>6944166.6399999997</v>
      </c>
      <c r="H256" s="79"/>
    </row>
    <row r="257" spans="1:8" x14ac:dyDescent="0.25">
      <c r="A257" s="49" t="s">
        <v>9</v>
      </c>
      <c r="B257" s="47" t="s">
        <v>103</v>
      </c>
      <c r="C257" s="47" t="s">
        <v>10</v>
      </c>
      <c r="D257" s="48">
        <v>17640</v>
      </c>
      <c r="E257" s="48">
        <v>17640</v>
      </c>
      <c r="F257" s="48">
        <v>0</v>
      </c>
      <c r="G257" s="48">
        <f t="shared" si="25"/>
        <v>17640</v>
      </c>
      <c r="H257" s="78"/>
    </row>
    <row r="258" spans="1:8" x14ac:dyDescent="0.25">
      <c r="A258" s="49" t="s">
        <v>11</v>
      </c>
      <c r="B258" s="47" t="s">
        <v>103</v>
      </c>
      <c r="C258" s="47" t="s">
        <v>12</v>
      </c>
      <c r="D258" s="48">
        <v>2097138.32</v>
      </c>
      <c r="E258" s="48">
        <v>2097138.32</v>
      </c>
      <c r="F258" s="48">
        <v>0</v>
      </c>
      <c r="G258" s="48">
        <f t="shared" si="25"/>
        <v>2097138.32</v>
      </c>
      <c r="H258" s="79"/>
    </row>
    <row r="259" spans="1:8" x14ac:dyDescent="0.25">
      <c r="A259" s="49" t="s">
        <v>13</v>
      </c>
      <c r="B259" s="47" t="s">
        <v>103</v>
      </c>
      <c r="C259" s="47" t="s">
        <v>14</v>
      </c>
      <c r="D259" s="48">
        <f>D260+D261+D262+D263+D264</f>
        <v>3040010.6799999997</v>
      </c>
      <c r="E259" s="48">
        <f>E260+E261+E262+E263+E264</f>
        <v>3040010.6799999997</v>
      </c>
      <c r="F259" s="48">
        <f>F260+F261+F262+F263+F264</f>
        <v>763810</v>
      </c>
      <c r="G259" s="48">
        <f t="shared" si="25"/>
        <v>3803820.6799999997</v>
      </c>
      <c r="H259" s="72"/>
    </row>
    <row r="260" spans="1:8" x14ac:dyDescent="0.25">
      <c r="A260" s="49" t="s">
        <v>15</v>
      </c>
      <c r="B260" s="47" t="s">
        <v>103</v>
      </c>
      <c r="C260" s="47" t="s">
        <v>16</v>
      </c>
      <c r="D260" s="48">
        <v>25804</v>
      </c>
      <c r="E260" s="48">
        <v>25804</v>
      </c>
      <c r="F260" s="48">
        <v>0</v>
      </c>
      <c r="G260" s="48">
        <f t="shared" si="25"/>
        <v>25804</v>
      </c>
      <c r="H260" s="72"/>
    </row>
    <row r="261" spans="1:8" x14ac:dyDescent="0.25">
      <c r="A261" s="49" t="s">
        <v>17</v>
      </c>
      <c r="B261" s="47" t="s">
        <v>103</v>
      </c>
      <c r="C261" s="47" t="s">
        <v>18</v>
      </c>
      <c r="D261" s="48">
        <v>75661.5</v>
      </c>
      <c r="E261" s="48">
        <v>75661.5</v>
      </c>
      <c r="F261" s="48">
        <v>0</v>
      </c>
      <c r="G261" s="48">
        <f t="shared" si="25"/>
        <v>75661.5</v>
      </c>
      <c r="H261" s="76"/>
    </row>
    <row r="262" spans="1:8" x14ac:dyDescent="0.25">
      <c r="A262" s="49" t="s">
        <v>19</v>
      </c>
      <c r="B262" s="47" t="s">
        <v>103</v>
      </c>
      <c r="C262" s="47" t="s">
        <v>20</v>
      </c>
      <c r="D262" s="48">
        <v>1538951.18</v>
      </c>
      <c r="E262" s="48">
        <v>1538951.18</v>
      </c>
      <c r="F262" s="48">
        <v>0</v>
      </c>
      <c r="G262" s="48">
        <f t="shared" si="25"/>
        <v>1538951.18</v>
      </c>
      <c r="H262" s="71"/>
    </row>
    <row r="263" spans="1:8" ht="26.25" x14ac:dyDescent="0.25">
      <c r="A263" s="49" t="s">
        <v>21</v>
      </c>
      <c r="B263" s="47" t="s">
        <v>103</v>
      </c>
      <c r="C263" s="47" t="s">
        <v>22</v>
      </c>
      <c r="D263" s="48">
        <v>1090770</v>
      </c>
      <c r="E263" s="48">
        <v>1090770</v>
      </c>
      <c r="F263" s="48">
        <v>763810</v>
      </c>
      <c r="G263" s="48">
        <f t="shared" si="25"/>
        <v>1854580</v>
      </c>
      <c r="H263" s="71" t="s">
        <v>272</v>
      </c>
    </row>
    <row r="264" spans="1:8" x14ac:dyDescent="0.25">
      <c r="A264" s="49" t="s">
        <v>23</v>
      </c>
      <c r="B264" s="47" t="s">
        <v>103</v>
      </c>
      <c r="C264" s="47" t="s">
        <v>24</v>
      </c>
      <c r="D264" s="48">
        <v>308824</v>
      </c>
      <c r="E264" s="48">
        <v>308824</v>
      </c>
      <c r="F264" s="48">
        <v>0</v>
      </c>
      <c r="G264" s="48">
        <f t="shared" si="25"/>
        <v>308824</v>
      </c>
      <c r="H264" s="78"/>
    </row>
    <row r="265" spans="1:8" x14ac:dyDescent="0.25">
      <c r="A265" s="49" t="s">
        <v>29</v>
      </c>
      <c r="B265" s="47" t="s">
        <v>103</v>
      </c>
      <c r="C265" s="47" t="s">
        <v>30</v>
      </c>
      <c r="D265" s="48">
        <f>127683.47+2000</f>
        <v>129683.47</v>
      </c>
      <c r="E265" s="48">
        <v>129683.47</v>
      </c>
      <c r="F265" s="48">
        <v>0</v>
      </c>
      <c r="G265" s="48">
        <f t="shared" si="25"/>
        <v>129683.47</v>
      </c>
      <c r="H265" s="71"/>
    </row>
    <row r="266" spans="1:8" x14ac:dyDescent="0.25">
      <c r="A266" s="49" t="s">
        <v>31</v>
      </c>
      <c r="B266" s="47" t="s">
        <v>103</v>
      </c>
      <c r="C266" s="47" t="s">
        <v>32</v>
      </c>
      <c r="D266" s="48">
        <f>D267+D268</f>
        <v>1771300</v>
      </c>
      <c r="E266" s="48">
        <f>E267+E268</f>
        <v>1771300</v>
      </c>
      <c r="F266" s="48">
        <f>F267+F268</f>
        <v>0</v>
      </c>
      <c r="G266" s="48">
        <f t="shared" si="25"/>
        <v>1771300</v>
      </c>
      <c r="H266" s="72"/>
    </row>
    <row r="267" spans="1:8" x14ac:dyDescent="0.25">
      <c r="A267" s="49" t="s">
        <v>33</v>
      </c>
      <c r="B267" s="47" t="s">
        <v>103</v>
      </c>
      <c r="C267" s="47" t="s">
        <v>34</v>
      </c>
      <c r="D267" s="48">
        <v>406000</v>
      </c>
      <c r="E267" s="48">
        <v>406000</v>
      </c>
      <c r="F267" s="48">
        <v>0</v>
      </c>
      <c r="G267" s="48">
        <f t="shared" si="25"/>
        <v>406000</v>
      </c>
      <c r="H267" s="85"/>
    </row>
    <row r="268" spans="1:8" x14ac:dyDescent="0.25">
      <c r="A268" s="49" t="s">
        <v>35</v>
      </c>
      <c r="B268" s="47" t="s">
        <v>103</v>
      </c>
      <c r="C268" s="47" t="s">
        <v>36</v>
      </c>
      <c r="D268" s="48">
        <v>1365300</v>
      </c>
      <c r="E268" s="48">
        <v>1365300</v>
      </c>
      <c r="F268" s="48">
        <v>0</v>
      </c>
      <c r="G268" s="48">
        <f t="shared" si="25"/>
        <v>1365300</v>
      </c>
      <c r="H268" s="86"/>
    </row>
    <row r="269" spans="1:8" s="63" customFormat="1" x14ac:dyDescent="0.25">
      <c r="A269" s="69" t="s">
        <v>225</v>
      </c>
      <c r="B269" s="67" t="s">
        <v>224</v>
      </c>
      <c r="C269" s="67"/>
      <c r="D269" s="68">
        <f>D270+D282</f>
        <v>23381917.620000001</v>
      </c>
      <c r="E269" s="68">
        <f>E270+E282</f>
        <v>23381917.620000001</v>
      </c>
      <c r="F269" s="68">
        <f>F270+F282</f>
        <v>510615</v>
      </c>
      <c r="G269" s="68">
        <f t="shared" si="25"/>
        <v>23892532.620000001</v>
      </c>
      <c r="H269" s="74"/>
    </row>
    <row r="270" spans="1:8" s="63" customFormat="1" x14ac:dyDescent="0.25">
      <c r="A270" s="53" t="s">
        <v>3</v>
      </c>
      <c r="B270" s="47" t="s">
        <v>224</v>
      </c>
      <c r="C270" s="47" t="s">
        <v>4</v>
      </c>
      <c r="D270" s="48">
        <f>D271+D275+D281</f>
        <v>21802567.620000001</v>
      </c>
      <c r="E270" s="48">
        <f>E271+E275+E281</f>
        <v>21802567.620000001</v>
      </c>
      <c r="F270" s="48">
        <f>F271+F275+F281</f>
        <v>760615</v>
      </c>
      <c r="G270" s="48">
        <f t="shared" ref="G270:G337" si="50">E270+F270</f>
        <v>22563182.620000001</v>
      </c>
      <c r="H270" s="74"/>
    </row>
    <row r="271" spans="1:8" s="63" customFormat="1" ht="30" x14ac:dyDescent="0.25">
      <c r="A271" s="53" t="s">
        <v>5</v>
      </c>
      <c r="B271" s="47" t="s">
        <v>224</v>
      </c>
      <c r="C271" s="47" t="s">
        <v>6</v>
      </c>
      <c r="D271" s="48">
        <f>D272+D273+D274</f>
        <v>12640207.84</v>
      </c>
      <c r="E271" s="48">
        <f>E272+E273+E274</f>
        <v>12640207.84</v>
      </c>
      <c r="F271" s="48">
        <f>F272+F273+F274</f>
        <v>0</v>
      </c>
      <c r="G271" s="48">
        <f t="shared" si="50"/>
        <v>12640207.84</v>
      </c>
      <c r="H271" s="74"/>
    </row>
    <row r="272" spans="1:8" s="63" customFormat="1" x14ac:dyDescent="0.25">
      <c r="A272" s="49" t="s">
        <v>7</v>
      </c>
      <c r="B272" s="47" t="s">
        <v>224</v>
      </c>
      <c r="C272" s="47" t="s">
        <v>8</v>
      </c>
      <c r="D272" s="48">
        <v>9661704.7599999998</v>
      </c>
      <c r="E272" s="48">
        <v>9661704.7599999998</v>
      </c>
      <c r="F272" s="48">
        <v>0</v>
      </c>
      <c r="G272" s="48">
        <f t="shared" si="50"/>
        <v>9661704.7599999998</v>
      </c>
      <c r="H272" s="80"/>
    </row>
    <row r="273" spans="1:8" s="63" customFormat="1" x14ac:dyDescent="0.25">
      <c r="A273" s="49" t="s">
        <v>9</v>
      </c>
      <c r="B273" s="47" t="s">
        <v>224</v>
      </c>
      <c r="C273" s="47" t="s">
        <v>10</v>
      </c>
      <c r="D273" s="48">
        <v>47432</v>
      </c>
      <c r="E273" s="48">
        <v>47432</v>
      </c>
      <c r="F273" s="48">
        <v>0</v>
      </c>
      <c r="G273" s="48">
        <f t="shared" si="50"/>
        <v>47432</v>
      </c>
      <c r="H273" s="71"/>
    </row>
    <row r="274" spans="1:8" s="63" customFormat="1" x14ac:dyDescent="0.25">
      <c r="A274" s="49" t="s">
        <v>11</v>
      </c>
      <c r="B274" s="47" t="s">
        <v>224</v>
      </c>
      <c r="C274" s="47" t="s">
        <v>12</v>
      </c>
      <c r="D274" s="48">
        <v>2931071.08</v>
      </c>
      <c r="E274" s="48">
        <v>2931071.08</v>
      </c>
      <c r="F274" s="48">
        <v>0</v>
      </c>
      <c r="G274" s="48">
        <f t="shared" si="50"/>
        <v>2931071.08</v>
      </c>
      <c r="H274" s="78"/>
    </row>
    <row r="275" spans="1:8" s="63" customFormat="1" x14ac:dyDescent="0.25">
      <c r="A275" s="49" t="s">
        <v>13</v>
      </c>
      <c r="B275" s="47" t="s">
        <v>224</v>
      </c>
      <c r="C275" s="47" t="s">
        <v>14</v>
      </c>
      <c r="D275" s="48">
        <f>SUM(D276:D280)</f>
        <v>8916859.7800000012</v>
      </c>
      <c r="E275" s="48">
        <f>SUM(E276:E280)</f>
        <v>8916859.7800000012</v>
      </c>
      <c r="F275" s="48">
        <f>SUM(F276:F280)</f>
        <v>760615</v>
      </c>
      <c r="G275" s="48">
        <f t="shared" si="50"/>
        <v>9677474.7800000012</v>
      </c>
      <c r="H275" s="74"/>
    </row>
    <row r="276" spans="1:8" s="63" customFormat="1" x14ac:dyDescent="0.25">
      <c r="A276" s="49" t="s">
        <v>15</v>
      </c>
      <c r="B276" s="47" t="s">
        <v>224</v>
      </c>
      <c r="C276" s="47" t="s">
        <v>16</v>
      </c>
      <c r="D276" s="48">
        <v>102072</v>
      </c>
      <c r="E276" s="48">
        <v>102072</v>
      </c>
      <c r="F276" s="48">
        <v>0</v>
      </c>
      <c r="G276" s="48">
        <f t="shared" si="50"/>
        <v>102072</v>
      </c>
      <c r="H276" s="74"/>
    </row>
    <row r="277" spans="1:8" s="63" customFormat="1" x14ac:dyDescent="0.25">
      <c r="A277" s="49" t="s">
        <v>17</v>
      </c>
      <c r="B277" s="47" t="s">
        <v>224</v>
      </c>
      <c r="C277" s="47" t="s">
        <v>18</v>
      </c>
      <c r="D277" s="48">
        <v>69244.5</v>
      </c>
      <c r="E277" s="48">
        <v>69244.5</v>
      </c>
      <c r="F277" s="48"/>
      <c r="G277" s="48">
        <f t="shared" si="50"/>
        <v>69244.5</v>
      </c>
      <c r="H277" s="75"/>
    </row>
    <row r="278" spans="1:8" s="63" customFormat="1" x14ac:dyDescent="0.25">
      <c r="A278" s="49" t="s">
        <v>19</v>
      </c>
      <c r="B278" s="47" t="s">
        <v>224</v>
      </c>
      <c r="C278" s="47" t="s">
        <v>20</v>
      </c>
      <c r="D278" s="48">
        <v>7049168.4800000004</v>
      </c>
      <c r="E278" s="48">
        <v>7049168.4800000004</v>
      </c>
      <c r="F278" s="48">
        <v>0</v>
      </c>
      <c r="G278" s="48">
        <f t="shared" si="50"/>
        <v>7049168.4800000004</v>
      </c>
      <c r="H278" s="78"/>
    </row>
    <row r="279" spans="1:8" s="63" customFormat="1" ht="26.25" x14ac:dyDescent="0.25">
      <c r="A279" s="49" t="s">
        <v>21</v>
      </c>
      <c r="B279" s="47" t="s">
        <v>224</v>
      </c>
      <c r="C279" s="47" t="s">
        <v>22</v>
      </c>
      <c r="D279" s="48">
        <v>819227.8</v>
      </c>
      <c r="E279" s="48">
        <v>819227.8</v>
      </c>
      <c r="F279" s="48">
        <v>760615</v>
      </c>
      <c r="G279" s="48">
        <f t="shared" si="50"/>
        <v>1579842.8</v>
      </c>
      <c r="H279" s="75" t="s">
        <v>272</v>
      </c>
    </row>
    <row r="280" spans="1:8" s="63" customFormat="1" x14ac:dyDescent="0.25">
      <c r="A280" s="49" t="s">
        <v>23</v>
      </c>
      <c r="B280" s="47" t="s">
        <v>224</v>
      </c>
      <c r="C280" s="47" t="s">
        <v>24</v>
      </c>
      <c r="D280" s="48">
        <f>867147+10000</f>
        <v>877147</v>
      </c>
      <c r="E280" s="48">
        <v>877147</v>
      </c>
      <c r="F280" s="48">
        <v>0</v>
      </c>
      <c r="G280" s="48">
        <f t="shared" si="50"/>
        <v>877147</v>
      </c>
      <c r="H280" s="75"/>
    </row>
    <row r="281" spans="1:8" s="63" customFormat="1" x14ac:dyDescent="0.25">
      <c r="A281" s="49" t="s">
        <v>29</v>
      </c>
      <c r="B281" s="47" t="s">
        <v>224</v>
      </c>
      <c r="C281" s="47" t="s">
        <v>30</v>
      </c>
      <c r="D281" s="48">
        <f>241500+4000</f>
        <v>245500</v>
      </c>
      <c r="E281" s="48">
        <v>245500</v>
      </c>
      <c r="F281" s="48"/>
      <c r="G281" s="48">
        <f t="shared" si="50"/>
        <v>245500</v>
      </c>
      <c r="H281" s="75"/>
    </row>
    <row r="282" spans="1:8" s="63" customFormat="1" x14ac:dyDescent="0.25">
      <c r="A282" s="49" t="s">
        <v>31</v>
      </c>
      <c r="B282" s="47" t="s">
        <v>224</v>
      </c>
      <c r="C282" s="47" t="s">
        <v>32</v>
      </c>
      <c r="D282" s="48">
        <f>D283+D284</f>
        <v>1579350</v>
      </c>
      <c r="E282" s="48">
        <f>E283+E284</f>
        <v>1579350</v>
      </c>
      <c r="F282" s="48">
        <f>F283+F284</f>
        <v>-250000</v>
      </c>
      <c r="G282" s="48">
        <f t="shared" si="50"/>
        <v>1329350</v>
      </c>
      <c r="H282" s="74"/>
    </row>
    <row r="283" spans="1:8" s="63" customFormat="1" x14ac:dyDescent="0.25">
      <c r="A283" s="49" t="s">
        <v>33</v>
      </c>
      <c r="B283" s="47" t="s">
        <v>224</v>
      </c>
      <c r="C283" s="47" t="s">
        <v>34</v>
      </c>
      <c r="D283" s="48">
        <v>201750</v>
      </c>
      <c r="E283" s="48">
        <v>201750</v>
      </c>
      <c r="F283" s="48">
        <v>0</v>
      </c>
      <c r="G283" s="48">
        <f t="shared" si="50"/>
        <v>201750</v>
      </c>
      <c r="H283" s="71"/>
    </row>
    <row r="284" spans="1:8" s="63" customFormat="1" ht="99.75" customHeight="1" x14ac:dyDescent="0.25">
      <c r="A284" s="49" t="s">
        <v>35</v>
      </c>
      <c r="B284" s="47" t="s">
        <v>224</v>
      </c>
      <c r="C284" s="47" t="s">
        <v>36</v>
      </c>
      <c r="D284" s="48">
        <v>1377600</v>
      </c>
      <c r="E284" s="48">
        <v>1377600</v>
      </c>
      <c r="F284" s="48">
        <v>-250000</v>
      </c>
      <c r="G284" s="48">
        <f t="shared" si="50"/>
        <v>1127600</v>
      </c>
      <c r="H284" s="71" t="s">
        <v>271</v>
      </c>
    </row>
    <row r="285" spans="1:8" ht="28.5" x14ac:dyDescent="0.25">
      <c r="A285" s="69" t="s">
        <v>104</v>
      </c>
      <c r="B285" s="67" t="s">
        <v>105</v>
      </c>
      <c r="C285" s="67"/>
      <c r="D285" s="68">
        <f>D286+D291</f>
        <v>1033348.75</v>
      </c>
      <c r="E285" s="68">
        <f>E286+E291</f>
        <v>1033348.75</v>
      </c>
      <c r="F285" s="68">
        <f>F286+F291</f>
        <v>0</v>
      </c>
      <c r="G285" s="68">
        <f t="shared" si="50"/>
        <v>1033348.75</v>
      </c>
      <c r="H285" s="72"/>
    </row>
    <row r="286" spans="1:8" x14ac:dyDescent="0.25">
      <c r="A286" s="53" t="s">
        <v>3</v>
      </c>
      <c r="B286" s="47" t="s">
        <v>105</v>
      </c>
      <c r="C286" s="47" t="s">
        <v>4</v>
      </c>
      <c r="D286" s="48">
        <f>D287+D290</f>
        <v>449100</v>
      </c>
      <c r="E286" s="48">
        <f>E287+E290</f>
        <v>449100</v>
      </c>
      <c r="F286" s="48">
        <f>F287+F290</f>
        <v>0</v>
      </c>
      <c r="G286" s="48">
        <f t="shared" si="50"/>
        <v>449100</v>
      </c>
      <c r="H286" s="72"/>
    </row>
    <row r="287" spans="1:8" x14ac:dyDescent="0.25">
      <c r="A287" s="49" t="s">
        <v>13</v>
      </c>
      <c r="B287" s="47" t="s">
        <v>105</v>
      </c>
      <c r="C287" s="47" t="s">
        <v>14</v>
      </c>
      <c r="D287" s="48">
        <f>D288+D289</f>
        <v>449100</v>
      </c>
      <c r="E287" s="48">
        <f>E288+E289</f>
        <v>449100</v>
      </c>
      <c r="F287" s="48">
        <f>F288+F289</f>
        <v>0</v>
      </c>
      <c r="G287" s="48">
        <f t="shared" si="50"/>
        <v>449100</v>
      </c>
      <c r="H287" s="72"/>
    </row>
    <row r="288" spans="1:8" x14ac:dyDescent="0.25">
      <c r="A288" s="49" t="s">
        <v>17</v>
      </c>
      <c r="B288" s="47" t="s">
        <v>105</v>
      </c>
      <c r="C288" s="47" t="s">
        <v>18</v>
      </c>
      <c r="D288" s="48">
        <v>40000</v>
      </c>
      <c r="E288" s="48">
        <v>40000</v>
      </c>
      <c r="F288" s="48">
        <v>0</v>
      </c>
      <c r="G288" s="48">
        <f t="shared" si="50"/>
        <v>40000</v>
      </c>
      <c r="H288" s="72"/>
    </row>
    <row r="289" spans="1:8" x14ac:dyDescent="0.25">
      <c r="A289" s="49" t="s">
        <v>23</v>
      </c>
      <c r="B289" s="47" t="s">
        <v>105</v>
      </c>
      <c r="C289" s="47" t="s">
        <v>24</v>
      </c>
      <c r="D289" s="48">
        <v>409100</v>
      </c>
      <c r="E289" s="48">
        <v>409100</v>
      </c>
      <c r="F289" s="48">
        <f>108700-108700</f>
        <v>0</v>
      </c>
      <c r="G289" s="48">
        <f t="shared" si="50"/>
        <v>409100</v>
      </c>
      <c r="H289" s="71"/>
    </row>
    <row r="290" spans="1:8" x14ac:dyDescent="0.25">
      <c r="A290" s="49" t="s">
        <v>29</v>
      </c>
      <c r="B290" s="47" t="s">
        <v>105</v>
      </c>
      <c r="C290" s="47" t="s">
        <v>30</v>
      </c>
      <c r="D290" s="48">
        <v>0</v>
      </c>
      <c r="E290" s="48">
        <v>0</v>
      </c>
      <c r="F290" s="48">
        <v>0</v>
      </c>
      <c r="G290" s="48">
        <f t="shared" si="50"/>
        <v>0</v>
      </c>
      <c r="H290" s="72"/>
    </row>
    <row r="291" spans="1:8" x14ac:dyDescent="0.25">
      <c r="A291" s="49" t="s">
        <v>31</v>
      </c>
      <c r="B291" s="47" t="s">
        <v>105</v>
      </c>
      <c r="C291" s="47" t="s">
        <v>32</v>
      </c>
      <c r="D291" s="48">
        <f>D292+D293</f>
        <v>584248.75</v>
      </c>
      <c r="E291" s="48">
        <f>E292+E293</f>
        <v>584248.75</v>
      </c>
      <c r="F291" s="48">
        <f>F292+F293</f>
        <v>0</v>
      </c>
      <c r="G291" s="48">
        <f t="shared" si="50"/>
        <v>584248.75</v>
      </c>
      <c r="H291" s="72"/>
    </row>
    <row r="292" spans="1:8" x14ac:dyDescent="0.25">
      <c r="A292" s="49" t="s">
        <v>33</v>
      </c>
      <c r="B292" s="47" t="s">
        <v>105</v>
      </c>
      <c r="C292" s="47" t="s">
        <v>34</v>
      </c>
      <c r="D292" s="48"/>
      <c r="E292" s="48"/>
      <c r="F292" s="48"/>
      <c r="G292" s="48">
        <f t="shared" si="50"/>
        <v>0</v>
      </c>
      <c r="H292" s="72"/>
    </row>
    <row r="293" spans="1:8" x14ac:dyDescent="0.25">
      <c r="A293" s="49" t="s">
        <v>35</v>
      </c>
      <c r="B293" s="47" t="s">
        <v>105</v>
      </c>
      <c r="C293" s="47" t="s">
        <v>36</v>
      </c>
      <c r="D293" s="48">
        <v>584248.75</v>
      </c>
      <c r="E293" s="48">
        <v>584248.75</v>
      </c>
      <c r="F293" s="48">
        <v>0</v>
      </c>
      <c r="G293" s="48">
        <f t="shared" si="50"/>
        <v>584248.75</v>
      </c>
      <c r="H293" s="72"/>
    </row>
    <row r="294" spans="1:8" x14ac:dyDescent="0.25">
      <c r="A294" s="69" t="s">
        <v>106</v>
      </c>
      <c r="B294" s="67" t="s">
        <v>107</v>
      </c>
      <c r="C294" s="67"/>
      <c r="D294" s="68">
        <f t="shared" ref="D294:F296" si="51">D295</f>
        <v>22000</v>
      </c>
      <c r="E294" s="68">
        <f>E295+E298</f>
        <v>22000</v>
      </c>
      <c r="F294" s="68">
        <f t="shared" ref="F294:G294" si="52">F295+F298</f>
        <v>0</v>
      </c>
      <c r="G294" s="68">
        <f t="shared" si="52"/>
        <v>22000</v>
      </c>
      <c r="H294" s="72"/>
    </row>
    <row r="295" spans="1:8" x14ac:dyDescent="0.25">
      <c r="A295" s="53" t="s">
        <v>3</v>
      </c>
      <c r="B295" s="47" t="s">
        <v>107</v>
      </c>
      <c r="C295" s="47" t="s">
        <v>4</v>
      </c>
      <c r="D295" s="48">
        <f t="shared" si="51"/>
        <v>22000</v>
      </c>
      <c r="E295" s="48">
        <f t="shared" si="51"/>
        <v>22000</v>
      </c>
      <c r="F295" s="48">
        <f t="shared" si="51"/>
        <v>0</v>
      </c>
      <c r="G295" s="48">
        <f t="shared" si="50"/>
        <v>22000</v>
      </c>
      <c r="H295" s="72"/>
    </row>
    <row r="296" spans="1:8" x14ac:dyDescent="0.25">
      <c r="A296" s="49" t="s">
        <v>13</v>
      </c>
      <c r="B296" s="47" t="s">
        <v>107</v>
      </c>
      <c r="C296" s="47" t="s">
        <v>14</v>
      </c>
      <c r="D296" s="48">
        <f t="shared" si="51"/>
        <v>22000</v>
      </c>
      <c r="E296" s="48">
        <f t="shared" si="51"/>
        <v>22000</v>
      </c>
      <c r="F296" s="48">
        <f t="shared" si="51"/>
        <v>0</v>
      </c>
      <c r="G296" s="48">
        <f t="shared" si="50"/>
        <v>22000</v>
      </c>
      <c r="H296" s="72"/>
    </row>
    <row r="297" spans="1:8" x14ac:dyDescent="0.25">
      <c r="A297" s="49" t="s">
        <v>17</v>
      </c>
      <c r="B297" s="47" t="s">
        <v>107</v>
      </c>
      <c r="C297" s="47" t="s">
        <v>18</v>
      </c>
      <c r="D297" s="48">
        <v>22000</v>
      </c>
      <c r="E297" s="48">
        <v>22000</v>
      </c>
      <c r="F297" s="48"/>
      <c r="G297" s="48">
        <f t="shared" si="50"/>
        <v>22000</v>
      </c>
      <c r="H297" s="76"/>
    </row>
    <row r="298" spans="1:8" x14ac:dyDescent="0.25">
      <c r="A298" s="49" t="s">
        <v>31</v>
      </c>
      <c r="B298" s="47" t="s">
        <v>107</v>
      </c>
      <c r="C298" s="47" t="s">
        <v>32</v>
      </c>
      <c r="D298" s="48">
        <v>0</v>
      </c>
      <c r="E298" s="48">
        <f>E299+E300</f>
        <v>0</v>
      </c>
      <c r="F298" s="48">
        <f>F299+F300</f>
        <v>0</v>
      </c>
      <c r="G298" s="48">
        <f t="shared" si="50"/>
        <v>0</v>
      </c>
      <c r="H298" s="76"/>
    </row>
    <row r="299" spans="1:8" x14ac:dyDescent="0.25">
      <c r="A299" s="49" t="s">
        <v>33</v>
      </c>
      <c r="B299" s="47" t="s">
        <v>107</v>
      </c>
      <c r="C299" s="47" t="s">
        <v>34</v>
      </c>
      <c r="D299" s="48">
        <v>0</v>
      </c>
      <c r="E299" s="48">
        <v>0</v>
      </c>
      <c r="F299" s="48"/>
      <c r="G299" s="48">
        <f t="shared" si="50"/>
        <v>0</v>
      </c>
      <c r="H299" s="76"/>
    </row>
    <row r="300" spans="1:8" x14ac:dyDescent="0.25">
      <c r="A300" s="49" t="s">
        <v>35</v>
      </c>
      <c r="B300" s="47" t="s">
        <v>107</v>
      </c>
      <c r="C300" s="47" t="s">
        <v>36</v>
      </c>
      <c r="D300" s="48">
        <v>0</v>
      </c>
      <c r="E300" s="48">
        <v>0</v>
      </c>
      <c r="F300" s="48">
        <v>0</v>
      </c>
      <c r="G300" s="48">
        <f t="shared" si="50"/>
        <v>0</v>
      </c>
      <c r="H300" s="76"/>
    </row>
    <row r="301" spans="1:8" x14ac:dyDescent="0.25">
      <c r="A301" s="69" t="s">
        <v>108</v>
      </c>
      <c r="B301" s="67" t="s">
        <v>109</v>
      </c>
      <c r="C301" s="67"/>
      <c r="D301" s="68">
        <f>D302+D314</f>
        <v>9857300.120000001</v>
      </c>
      <c r="E301" s="68">
        <f>E302+E314</f>
        <v>9857300.120000001</v>
      </c>
      <c r="F301" s="68">
        <f>F302+F314</f>
        <v>-300000</v>
      </c>
      <c r="G301" s="68">
        <f t="shared" si="50"/>
        <v>9557300.120000001</v>
      </c>
      <c r="H301" s="72"/>
    </row>
    <row r="302" spans="1:8" x14ac:dyDescent="0.25">
      <c r="A302" s="53" t="s">
        <v>3</v>
      </c>
      <c r="B302" s="47" t="s">
        <v>109</v>
      </c>
      <c r="C302" s="47" t="s">
        <v>4</v>
      </c>
      <c r="D302" s="48">
        <f>D303+D307+D313</f>
        <v>8855120.120000001</v>
      </c>
      <c r="E302" s="48">
        <f>E303+E307+E313</f>
        <v>8855120.120000001</v>
      </c>
      <c r="F302" s="48">
        <f>F303+F307+F313</f>
        <v>0</v>
      </c>
      <c r="G302" s="48">
        <f t="shared" si="50"/>
        <v>8855120.120000001</v>
      </c>
      <c r="H302" s="72"/>
    </row>
    <row r="303" spans="1:8" ht="30" x14ac:dyDescent="0.25">
      <c r="A303" s="53" t="s">
        <v>5</v>
      </c>
      <c r="B303" s="47" t="s">
        <v>109</v>
      </c>
      <c r="C303" s="47" t="s">
        <v>6</v>
      </c>
      <c r="D303" s="48">
        <f>D304+D305+D306</f>
        <v>5417238.4100000001</v>
      </c>
      <c r="E303" s="48">
        <f>E304+E305+E306</f>
        <v>5417238.4100000001</v>
      </c>
      <c r="F303" s="48">
        <f>F304+F305+F306</f>
        <v>0</v>
      </c>
      <c r="G303" s="48">
        <f t="shared" si="50"/>
        <v>5417238.4100000001</v>
      </c>
      <c r="H303" s="72"/>
    </row>
    <row r="304" spans="1:8" x14ac:dyDescent="0.25">
      <c r="A304" s="49" t="s">
        <v>7</v>
      </c>
      <c r="B304" s="47" t="s">
        <v>109</v>
      </c>
      <c r="C304" s="47" t="s">
        <v>8</v>
      </c>
      <c r="D304" s="48">
        <f t="shared" ref="D304:F306" si="53">D320</f>
        <v>4157233.8</v>
      </c>
      <c r="E304" s="48">
        <f t="shared" si="53"/>
        <v>4157233.8</v>
      </c>
      <c r="F304" s="48">
        <f t="shared" si="53"/>
        <v>0</v>
      </c>
      <c r="G304" s="48">
        <f t="shared" si="50"/>
        <v>4157233.8</v>
      </c>
      <c r="H304" s="71"/>
    </row>
    <row r="305" spans="1:8" x14ac:dyDescent="0.25">
      <c r="A305" s="49" t="s">
        <v>9</v>
      </c>
      <c r="B305" s="47" t="s">
        <v>109</v>
      </c>
      <c r="C305" s="47" t="s">
        <v>10</v>
      </c>
      <c r="D305" s="48">
        <f t="shared" si="53"/>
        <v>1500</v>
      </c>
      <c r="E305" s="48">
        <f t="shared" si="53"/>
        <v>1500</v>
      </c>
      <c r="F305" s="48">
        <f t="shared" si="53"/>
        <v>0</v>
      </c>
      <c r="G305" s="48">
        <f t="shared" si="50"/>
        <v>1500</v>
      </c>
      <c r="H305" s="72"/>
    </row>
    <row r="306" spans="1:8" x14ac:dyDescent="0.25">
      <c r="A306" s="49" t="s">
        <v>11</v>
      </c>
      <c r="B306" s="47" t="s">
        <v>109</v>
      </c>
      <c r="C306" s="47" t="s">
        <v>12</v>
      </c>
      <c r="D306" s="48">
        <f t="shared" si="53"/>
        <v>1258504.6100000001</v>
      </c>
      <c r="E306" s="48">
        <f t="shared" si="53"/>
        <v>1258504.6100000001</v>
      </c>
      <c r="F306" s="48">
        <f t="shared" si="53"/>
        <v>0</v>
      </c>
      <c r="G306" s="48">
        <f t="shared" si="50"/>
        <v>1258504.6100000001</v>
      </c>
      <c r="H306" s="71"/>
    </row>
    <row r="307" spans="1:8" x14ac:dyDescent="0.25">
      <c r="A307" s="49" t="s">
        <v>13</v>
      </c>
      <c r="B307" s="47" t="s">
        <v>109</v>
      </c>
      <c r="C307" s="47" t="s">
        <v>14</v>
      </c>
      <c r="D307" s="48">
        <f>D308+D309+D310+D311+D312</f>
        <v>3400881.71</v>
      </c>
      <c r="E307" s="48">
        <f>E308+E309+E310+E311+E312</f>
        <v>3400881.71</v>
      </c>
      <c r="F307" s="48">
        <f>F308+F309+F310+F311+F312</f>
        <v>0</v>
      </c>
      <c r="G307" s="48">
        <f t="shared" si="50"/>
        <v>3400881.71</v>
      </c>
      <c r="H307" s="72"/>
    </row>
    <row r="308" spans="1:8" x14ac:dyDescent="0.25">
      <c r="A308" s="49" t="s">
        <v>15</v>
      </c>
      <c r="B308" s="47" t="s">
        <v>109</v>
      </c>
      <c r="C308" s="47" t="s">
        <v>16</v>
      </c>
      <c r="D308" s="48">
        <f t="shared" ref="D308:F309" si="54">D324</f>
        <v>20301.599999999999</v>
      </c>
      <c r="E308" s="48">
        <f t="shared" si="54"/>
        <v>20301.599999999999</v>
      </c>
      <c r="F308" s="48">
        <f t="shared" si="54"/>
        <v>0</v>
      </c>
      <c r="G308" s="48">
        <f t="shared" si="50"/>
        <v>20301.599999999999</v>
      </c>
      <c r="H308" s="72"/>
    </row>
    <row r="309" spans="1:8" x14ac:dyDescent="0.25">
      <c r="A309" s="49" t="s">
        <v>17</v>
      </c>
      <c r="B309" s="47" t="s">
        <v>109</v>
      </c>
      <c r="C309" s="47" t="s">
        <v>18</v>
      </c>
      <c r="D309" s="48">
        <f t="shared" si="54"/>
        <v>260750</v>
      </c>
      <c r="E309" s="48">
        <f t="shared" si="54"/>
        <v>260750</v>
      </c>
      <c r="F309" s="48">
        <f t="shared" si="54"/>
        <v>0</v>
      </c>
      <c r="G309" s="48">
        <f t="shared" si="50"/>
        <v>260750</v>
      </c>
      <c r="H309" s="72"/>
    </row>
    <row r="310" spans="1:8" x14ac:dyDescent="0.25">
      <c r="A310" s="49" t="s">
        <v>19</v>
      </c>
      <c r="B310" s="47" t="s">
        <v>109</v>
      </c>
      <c r="C310" s="47" t="s">
        <v>20</v>
      </c>
      <c r="D310" s="48">
        <f>D326</f>
        <v>1531732.11</v>
      </c>
      <c r="E310" s="48">
        <f t="shared" ref="E310:F315" si="55">E326</f>
        <v>1531732.11</v>
      </c>
      <c r="F310" s="48">
        <f t="shared" si="55"/>
        <v>0</v>
      </c>
      <c r="G310" s="48">
        <f t="shared" si="50"/>
        <v>1531732.11</v>
      </c>
      <c r="H310" s="72"/>
    </row>
    <row r="311" spans="1:8" x14ac:dyDescent="0.25">
      <c r="A311" s="49" t="s">
        <v>21</v>
      </c>
      <c r="B311" s="47" t="s">
        <v>109</v>
      </c>
      <c r="C311" s="47" t="s">
        <v>22</v>
      </c>
      <c r="D311" s="48">
        <f>D327</f>
        <v>215542</v>
      </c>
      <c r="E311" s="48">
        <f t="shared" si="55"/>
        <v>215542</v>
      </c>
      <c r="F311" s="48">
        <f t="shared" si="55"/>
        <v>0</v>
      </c>
      <c r="G311" s="48">
        <f t="shared" si="50"/>
        <v>215542</v>
      </c>
      <c r="H311" s="71"/>
    </row>
    <row r="312" spans="1:8" x14ac:dyDescent="0.25">
      <c r="A312" s="49" t="s">
        <v>23</v>
      </c>
      <c r="B312" s="47" t="s">
        <v>109</v>
      </c>
      <c r="C312" s="47" t="s">
        <v>24</v>
      </c>
      <c r="D312" s="48">
        <f>D328</f>
        <v>1372556</v>
      </c>
      <c r="E312" s="48">
        <f t="shared" si="55"/>
        <v>1372556</v>
      </c>
      <c r="F312" s="48">
        <f t="shared" si="55"/>
        <v>0</v>
      </c>
      <c r="G312" s="48">
        <f t="shared" si="50"/>
        <v>1372556</v>
      </c>
      <c r="H312" s="72"/>
    </row>
    <row r="313" spans="1:8" x14ac:dyDescent="0.25">
      <c r="A313" s="49" t="s">
        <v>29</v>
      </c>
      <c r="B313" s="47" t="s">
        <v>109</v>
      </c>
      <c r="C313" s="47" t="s">
        <v>30</v>
      </c>
      <c r="D313" s="48">
        <f>D329</f>
        <v>37000</v>
      </c>
      <c r="E313" s="48">
        <f t="shared" si="55"/>
        <v>37000</v>
      </c>
      <c r="F313" s="48">
        <f t="shared" si="55"/>
        <v>0</v>
      </c>
      <c r="G313" s="48">
        <f t="shared" si="50"/>
        <v>37000</v>
      </c>
      <c r="H313" s="71"/>
    </row>
    <row r="314" spans="1:8" x14ac:dyDescent="0.25">
      <c r="A314" s="49" t="s">
        <v>31</v>
      </c>
      <c r="B314" s="47" t="s">
        <v>109</v>
      </c>
      <c r="C314" s="47" t="s">
        <v>32</v>
      </c>
      <c r="D314" s="48">
        <f>D315+D316</f>
        <v>1002180</v>
      </c>
      <c r="E314" s="48">
        <f>E315+E316</f>
        <v>1002180</v>
      </c>
      <c r="F314" s="48">
        <f>F330+F334</f>
        <v>-300000</v>
      </c>
      <c r="G314" s="48">
        <f t="shared" si="50"/>
        <v>702180</v>
      </c>
      <c r="H314" s="72"/>
    </row>
    <row r="315" spans="1:8" x14ac:dyDescent="0.25">
      <c r="A315" s="49" t="s">
        <v>33</v>
      </c>
      <c r="B315" s="47" t="s">
        <v>109</v>
      </c>
      <c r="C315" s="47" t="s">
        <v>34</v>
      </c>
      <c r="D315" s="48">
        <f>D331</f>
        <v>117000</v>
      </c>
      <c r="E315" s="48">
        <f t="shared" si="55"/>
        <v>117000</v>
      </c>
      <c r="F315" s="48">
        <f>F331+F335</f>
        <v>0</v>
      </c>
      <c r="G315" s="48">
        <f t="shared" si="50"/>
        <v>117000</v>
      </c>
      <c r="H315" s="72"/>
    </row>
    <row r="316" spans="1:8" x14ac:dyDescent="0.25">
      <c r="A316" s="49" t="s">
        <v>35</v>
      </c>
      <c r="B316" s="47" t="s">
        <v>109</v>
      </c>
      <c r="C316" s="47" t="s">
        <v>36</v>
      </c>
      <c r="D316" s="48">
        <f>D332</f>
        <v>885180</v>
      </c>
      <c r="E316" s="48">
        <f>E332+E336</f>
        <v>885180</v>
      </c>
      <c r="F316" s="48">
        <f>F332+F336</f>
        <v>-300000</v>
      </c>
      <c r="G316" s="48">
        <f t="shared" si="50"/>
        <v>585180</v>
      </c>
      <c r="H316" s="71"/>
    </row>
    <row r="317" spans="1:8" x14ac:dyDescent="0.25">
      <c r="A317" s="69" t="s">
        <v>110</v>
      </c>
      <c r="B317" s="67" t="s">
        <v>111</v>
      </c>
      <c r="C317" s="67"/>
      <c r="D317" s="68">
        <f>D318+D330</f>
        <v>9857300.120000001</v>
      </c>
      <c r="E317" s="68">
        <f>E318+E330</f>
        <v>9857300.120000001</v>
      </c>
      <c r="F317" s="68">
        <f>F318+F330</f>
        <v>-300000</v>
      </c>
      <c r="G317" s="68">
        <f t="shared" si="50"/>
        <v>9557300.120000001</v>
      </c>
      <c r="H317" s="72"/>
    </row>
    <row r="318" spans="1:8" x14ac:dyDescent="0.25">
      <c r="A318" s="53" t="s">
        <v>3</v>
      </c>
      <c r="B318" s="47" t="s">
        <v>111</v>
      </c>
      <c r="C318" s="47" t="s">
        <v>4</v>
      </c>
      <c r="D318" s="48">
        <f>D319+D323+D329</f>
        <v>8855120.120000001</v>
      </c>
      <c r="E318" s="48">
        <f>E319+E323+E329</f>
        <v>8855120.120000001</v>
      </c>
      <c r="F318" s="48">
        <f>F319+F323+F329</f>
        <v>0</v>
      </c>
      <c r="G318" s="48">
        <f t="shared" si="50"/>
        <v>8855120.120000001</v>
      </c>
      <c r="H318" s="72"/>
    </row>
    <row r="319" spans="1:8" ht="30" x14ac:dyDescent="0.25">
      <c r="A319" s="53" t="s">
        <v>5</v>
      </c>
      <c r="B319" s="47" t="s">
        <v>111</v>
      </c>
      <c r="C319" s="47" t="s">
        <v>6</v>
      </c>
      <c r="D319" s="48">
        <f>D320+D321+D322</f>
        <v>5417238.4100000001</v>
      </c>
      <c r="E319" s="48">
        <f>E320+E321+E322</f>
        <v>5417238.4100000001</v>
      </c>
      <c r="F319" s="48">
        <f>F320+F321+F322</f>
        <v>0</v>
      </c>
      <c r="G319" s="48">
        <f t="shared" si="50"/>
        <v>5417238.4100000001</v>
      </c>
      <c r="H319" s="72"/>
    </row>
    <row r="320" spans="1:8" x14ac:dyDescent="0.25">
      <c r="A320" s="49" t="s">
        <v>7</v>
      </c>
      <c r="B320" s="47" t="s">
        <v>111</v>
      </c>
      <c r="C320" s="47" t="s">
        <v>8</v>
      </c>
      <c r="D320" s="48">
        <v>4157233.8</v>
      </c>
      <c r="E320" s="48">
        <v>4157233.8</v>
      </c>
      <c r="F320" s="48">
        <v>0</v>
      </c>
      <c r="G320" s="48">
        <f t="shared" si="50"/>
        <v>4157233.8</v>
      </c>
      <c r="H320" s="71"/>
    </row>
    <row r="321" spans="1:8" x14ac:dyDescent="0.25">
      <c r="A321" s="49" t="s">
        <v>9</v>
      </c>
      <c r="B321" s="47" t="s">
        <v>111</v>
      </c>
      <c r="C321" s="47" t="s">
        <v>10</v>
      </c>
      <c r="D321" s="48">
        <v>1500</v>
      </c>
      <c r="E321" s="48">
        <v>1500</v>
      </c>
      <c r="F321" s="48">
        <v>0</v>
      </c>
      <c r="G321" s="48">
        <f t="shared" si="50"/>
        <v>1500</v>
      </c>
      <c r="H321" s="71"/>
    </row>
    <row r="322" spans="1:8" x14ac:dyDescent="0.25">
      <c r="A322" s="49" t="s">
        <v>11</v>
      </c>
      <c r="B322" s="47" t="s">
        <v>111</v>
      </c>
      <c r="C322" s="47" t="s">
        <v>12</v>
      </c>
      <c r="D322" s="48">
        <v>1258504.6100000001</v>
      </c>
      <c r="E322" s="48">
        <v>1258504.6100000001</v>
      </c>
      <c r="F322" s="48">
        <v>0</v>
      </c>
      <c r="G322" s="48">
        <f t="shared" si="50"/>
        <v>1258504.6100000001</v>
      </c>
      <c r="H322" s="71"/>
    </row>
    <row r="323" spans="1:8" x14ac:dyDescent="0.25">
      <c r="A323" s="49" t="s">
        <v>13</v>
      </c>
      <c r="B323" s="47" t="s">
        <v>111</v>
      </c>
      <c r="C323" s="47" t="s">
        <v>14</v>
      </c>
      <c r="D323" s="48">
        <f>D324+D325+D326+D327+D328</f>
        <v>3400881.71</v>
      </c>
      <c r="E323" s="48">
        <f>E324+E325+E326+E327+E328</f>
        <v>3400881.71</v>
      </c>
      <c r="F323" s="48">
        <f>F324+F325+F326+F327+F328</f>
        <v>0</v>
      </c>
      <c r="G323" s="48">
        <f t="shared" si="50"/>
        <v>3400881.71</v>
      </c>
      <c r="H323" s="71"/>
    </row>
    <row r="324" spans="1:8" x14ac:dyDescent="0.25">
      <c r="A324" s="49" t="s">
        <v>15</v>
      </c>
      <c r="B324" s="47" t="s">
        <v>111</v>
      </c>
      <c r="C324" s="47" t="s">
        <v>16</v>
      </c>
      <c r="D324" s="48">
        <v>20301.599999999999</v>
      </c>
      <c r="E324" s="48">
        <v>20301.599999999999</v>
      </c>
      <c r="F324" s="48">
        <v>0</v>
      </c>
      <c r="G324" s="48">
        <f t="shared" si="50"/>
        <v>20301.599999999999</v>
      </c>
      <c r="H324" s="71"/>
    </row>
    <row r="325" spans="1:8" x14ac:dyDescent="0.25">
      <c r="A325" s="49" t="s">
        <v>17</v>
      </c>
      <c r="B325" s="47" t="s">
        <v>111</v>
      </c>
      <c r="C325" s="47" t="s">
        <v>18</v>
      </c>
      <c r="D325" s="48">
        <v>260750</v>
      </c>
      <c r="E325" s="48">
        <v>260750</v>
      </c>
      <c r="F325" s="48"/>
      <c r="G325" s="48">
        <f t="shared" si="50"/>
        <v>260750</v>
      </c>
      <c r="H325" s="71"/>
    </row>
    <row r="326" spans="1:8" x14ac:dyDescent="0.25">
      <c r="A326" s="49" t="s">
        <v>19</v>
      </c>
      <c r="B326" s="47" t="s">
        <v>111</v>
      </c>
      <c r="C326" s="47" t="s">
        <v>20</v>
      </c>
      <c r="D326" s="48">
        <v>1531732.11</v>
      </c>
      <c r="E326" s="48">
        <v>1531732.11</v>
      </c>
      <c r="F326" s="48">
        <v>0</v>
      </c>
      <c r="G326" s="48">
        <f t="shared" si="50"/>
        <v>1531732.11</v>
      </c>
      <c r="H326" s="78"/>
    </row>
    <row r="327" spans="1:8" x14ac:dyDescent="0.25">
      <c r="A327" s="49" t="s">
        <v>21</v>
      </c>
      <c r="B327" s="47" t="s">
        <v>111</v>
      </c>
      <c r="C327" s="47" t="s">
        <v>22</v>
      </c>
      <c r="D327" s="48">
        <v>215542</v>
      </c>
      <c r="E327" s="48">
        <v>215542</v>
      </c>
      <c r="F327" s="48">
        <v>0</v>
      </c>
      <c r="G327" s="48">
        <f t="shared" si="50"/>
        <v>215542</v>
      </c>
      <c r="H327" s="78"/>
    </row>
    <row r="328" spans="1:8" x14ac:dyDescent="0.25">
      <c r="A328" s="49" t="s">
        <v>23</v>
      </c>
      <c r="B328" s="47" t="s">
        <v>111</v>
      </c>
      <c r="C328" s="47" t="s">
        <v>24</v>
      </c>
      <c r="D328" s="48">
        <v>1372556</v>
      </c>
      <c r="E328" s="48">
        <v>1372556</v>
      </c>
      <c r="F328" s="48">
        <v>0</v>
      </c>
      <c r="G328" s="48">
        <f t="shared" si="50"/>
        <v>1372556</v>
      </c>
      <c r="H328" s="78"/>
    </row>
    <row r="329" spans="1:8" x14ac:dyDescent="0.25">
      <c r="A329" s="49" t="s">
        <v>29</v>
      </c>
      <c r="B329" s="47" t="s">
        <v>111</v>
      </c>
      <c r="C329" s="47" t="s">
        <v>30</v>
      </c>
      <c r="D329" s="48">
        <f>33000+4000</f>
        <v>37000</v>
      </c>
      <c r="E329" s="48">
        <v>37000</v>
      </c>
      <c r="F329" s="48">
        <v>0</v>
      </c>
      <c r="G329" s="48">
        <f t="shared" si="50"/>
        <v>37000</v>
      </c>
      <c r="H329" s="78"/>
    </row>
    <row r="330" spans="1:8" x14ac:dyDescent="0.25">
      <c r="A330" s="49" t="s">
        <v>31</v>
      </c>
      <c r="B330" s="47" t="s">
        <v>111</v>
      </c>
      <c r="C330" s="47" t="s">
        <v>32</v>
      </c>
      <c r="D330" s="48">
        <f>D331+D332</f>
        <v>1002180</v>
      </c>
      <c r="E330" s="48">
        <f>E331+E332</f>
        <v>1002180</v>
      </c>
      <c r="F330" s="48">
        <f>F331+F332</f>
        <v>-300000</v>
      </c>
      <c r="G330" s="48">
        <f t="shared" si="50"/>
        <v>702180</v>
      </c>
      <c r="H330" s="71"/>
    </row>
    <row r="331" spans="1:8" x14ac:dyDescent="0.25">
      <c r="A331" s="49" t="s">
        <v>33</v>
      </c>
      <c r="B331" s="47" t="s">
        <v>111</v>
      </c>
      <c r="C331" s="47" t="s">
        <v>34</v>
      </c>
      <c r="D331" s="48">
        <v>117000</v>
      </c>
      <c r="E331" s="48">
        <v>117000</v>
      </c>
      <c r="F331" s="48">
        <v>0</v>
      </c>
      <c r="G331" s="48">
        <f t="shared" si="50"/>
        <v>117000</v>
      </c>
      <c r="H331" s="78"/>
    </row>
    <row r="332" spans="1:8" ht="141" x14ac:dyDescent="0.25">
      <c r="A332" s="49" t="s">
        <v>35</v>
      </c>
      <c r="B332" s="47" t="s">
        <v>111</v>
      </c>
      <c r="C332" s="47" t="s">
        <v>36</v>
      </c>
      <c r="D332" s="48">
        <v>885180</v>
      </c>
      <c r="E332" s="48">
        <v>885180</v>
      </c>
      <c r="F332" s="48">
        <v>-300000</v>
      </c>
      <c r="G332" s="48">
        <f t="shared" si="50"/>
        <v>585180</v>
      </c>
      <c r="H332" s="71" t="s">
        <v>270</v>
      </c>
    </row>
    <row r="333" spans="1:8" ht="28.5" x14ac:dyDescent="0.25">
      <c r="A333" s="69" t="s">
        <v>267</v>
      </c>
      <c r="B333" s="67" t="s">
        <v>266</v>
      </c>
      <c r="C333" s="67"/>
      <c r="D333" s="68">
        <v>0</v>
      </c>
      <c r="E333" s="68">
        <f>E334</f>
        <v>0</v>
      </c>
      <c r="F333" s="68">
        <f>F334</f>
        <v>0</v>
      </c>
      <c r="G333" s="68">
        <f t="shared" si="50"/>
        <v>0</v>
      </c>
      <c r="H333" s="71"/>
    </row>
    <row r="334" spans="1:8" x14ac:dyDescent="0.25">
      <c r="A334" s="49" t="s">
        <v>31</v>
      </c>
      <c r="B334" s="47" t="s">
        <v>266</v>
      </c>
      <c r="C334" s="47" t="s">
        <v>32</v>
      </c>
      <c r="D334" s="48">
        <v>0</v>
      </c>
      <c r="E334" s="48">
        <f>E335+E336</f>
        <v>0</v>
      </c>
      <c r="F334" s="48">
        <f>F335+F336</f>
        <v>0</v>
      </c>
      <c r="G334" s="48">
        <f t="shared" si="50"/>
        <v>0</v>
      </c>
      <c r="H334" s="71"/>
    </row>
    <row r="335" spans="1:8" x14ac:dyDescent="0.25">
      <c r="A335" s="49" t="s">
        <v>33</v>
      </c>
      <c r="B335" s="47" t="s">
        <v>266</v>
      </c>
      <c r="C335" s="47" t="s">
        <v>34</v>
      </c>
      <c r="D335" s="48">
        <v>0</v>
      </c>
      <c r="E335" s="48"/>
      <c r="F335" s="48">
        <v>0</v>
      </c>
      <c r="G335" s="48">
        <f t="shared" si="50"/>
        <v>0</v>
      </c>
      <c r="H335" s="71"/>
    </row>
    <row r="336" spans="1:8" x14ac:dyDescent="0.25">
      <c r="A336" s="49" t="s">
        <v>35</v>
      </c>
      <c r="B336" s="47" t="s">
        <v>266</v>
      </c>
      <c r="C336" s="47" t="s">
        <v>36</v>
      </c>
      <c r="D336" s="48">
        <v>0</v>
      </c>
      <c r="E336" s="48">
        <v>0</v>
      </c>
      <c r="F336" s="48"/>
      <c r="G336" s="48">
        <f t="shared" si="50"/>
        <v>0</v>
      </c>
      <c r="H336" s="76"/>
    </row>
    <row r="337" spans="1:8" x14ac:dyDescent="0.25">
      <c r="A337" s="69" t="s">
        <v>112</v>
      </c>
      <c r="B337" s="67" t="s">
        <v>113</v>
      </c>
      <c r="C337" s="67"/>
      <c r="D337" s="68">
        <f>D338</f>
        <v>6016661.3500000006</v>
      </c>
      <c r="E337" s="68">
        <f>E338</f>
        <v>6016661.3500000006</v>
      </c>
      <c r="F337" s="68">
        <f>F338</f>
        <v>0</v>
      </c>
      <c r="G337" s="68">
        <f t="shared" si="50"/>
        <v>6016661.3500000006</v>
      </c>
      <c r="H337" s="72"/>
    </row>
    <row r="338" spans="1:8" x14ac:dyDescent="0.25">
      <c r="A338" s="53" t="s">
        <v>3</v>
      </c>
      <c r="B338" s="47" t="s">
        <v>113</v>
      </c>
      <c r="C338" s="47" t="s">
        <v>4</v>
      </c>
      <c r="D338" s="48">
        <f>D339+D341</f>
        <v>6016661.3500000006</v>
      </c>
      <c r="E338" s="48">
        <f>E339+E341</f>
        <v>6016661.3500000006</v>
      </c>
      <c r="F338" s="48">
        <f>F339+F341</f>
        <v>0</v>
      </c>
      <c r="G338" s="48">
        <f t="shared" ref="G338:G365" si="56">E338+F338</f>
        <v>6016661.3500000006</v>
      </c>
      <c r="H338" s="72"/>
    </row>
    <row r="339" spans="1:8" x14ac:dyDescent="0.25">
      <c r="A339" s="49" t="s">
        <v>13</v>
      </c>
      <c r="B339" s="47" t="s">
        <v>113</v>
      </c>
      <c r="C339" s="47" t="s">
        <v>14</v>
      </c>
      <c r="D339" s="48">
        <f>D340</f>
        <v>5956.86</v>
      </c>
      <c r="E339" s="48">
        <f>E340</f>
        <v>5956.86</v>
      </c>
      <c r="F339" s="48">
        <f>F340</f>
        <v>0</v>
      </c>
      <c r="G339" s="48">
        <f t="shared" si="56"/>
        <v>5956.86</v>
      </c>
      <c r="H339" s="72"/>
    </row>
    <row r="340" spans="1:8" x14ac:dyDescent="0.25">
      <c r="A340" s="49" t="s">
        <v>23</v>
      </c>
      <c r="B340" s="47" t="s">
        <v>113</v>
      </c>
      <c r="C340" s="47" t="s">
        <v>24</v>
      </c>
      <c r="D340" s="48">
        <f>D355</f>
        <v>5956.86</v>
      </c>
      <c r="E340" s="48">
        <f>E355</f>
        <v>5956.86</v>
      </c>
      <c r="F340" s="48">
        <f>F355</f>
        <v>0</v>
      </c>
      <c r="G340" s="48">
        <f t="shared" si="56"/>
        <v>5956.86</v>
      </c>
      <c r="H340" s="72"/>
    </row>
    <row r="341" spans="1:8" x14ac:dyDescent="0.25">
      <c r="A341" s="49" t="s">
        <v>25</v>
      </c>
      <c r="B341" s="47" t="s">
        <v>113</v>
      </c>
      <c r="C341" s="47" t="s">
        <v>26</v>
      </c>
      <c r="D341" s="48">
        <f>D342+D343</f>
        <v>6010704.4900000002</v>
      </c>
      <c r="E341" s="48">
        <f>E342+E343</f>
        <v>6010704.4900000002</v>
      </c>
      <c r="F341" s="48">
        <f>F342+F343</f>
        <v>0</v>
      </c>
      <c r="G341" s="48">
        <f t="shared" si="56"/>
        <v>6010704.4900000002</v>
      </c>
      <c r="H341" s="72"/>
    </row>
    <row r="342" spans="1:8" x14ac:dyDescent="0.25">
      <c r="A342" s="49" t="s">
        <v>127</v>
      </c>
      <c r="B342" s="47" t="s">
        <v>113</v>
      </c>
      <c r="C342" s="47" t="s">
        <v>126</v>
      </c>
      <c r="D342" s="48">
        <f>D357+D351</f>
        <v>5566739.1699999999</v>
      </c>
      <c r="E342" s="48">
        <f t="shared" ref="E342" si="57">E357+E351</f>
        <v>5566739.1699999999</v>
      </c>
      <c r="F342" s="48">
        <f t="shared" ref="F342" si="58">F357+F351</f>
        <v>0</v>
      </c>
      <c r="G342" s="48">
        <f t="shared" si="56"/>
        <v>5566739.1699999999</v>
      </c>
      <c r="H342" s="72"/>
    </row>
    <row r="343" spans="1:8" ht="30" x14ac:dyDescent="0.25">
      <c r="A343" s="49" t="s">
        <v>27</v>
      </c>
      <c r="B343" s="47" t="s">
        <v>113</v>
      </c>
      <c r="C343" s="47" t="s">
        <v>28</v>
      </c>
      <c r="D343" s="48">
        <f>D347</f>
        <v>443965.32</v>
      </c>
      <c r="E343" s="48">
        <f>E347</f>
        <v>443965.32</v>
      </c>
      <c r="F343" s="48">
        <f>F347</f>
        <v>0</v>
      </c>
      <c r="G343" s="48">
        <f t="shared" si="56"/>
        <v>443965.32</v>
      </c>
      <c r="H343" s="72"/>
    </row>
    <row r="344" spans="1:8" x14ac:dyDescent="0.25">
      <c r="A344" s="69" t="s">
        <v>115</v>
      </c>
      <c r="B344" s="67" t="s">
        <v>114</v>
      </c>
      <c r="C344" s="67"/>
      <c r="D344" s="68">
        <f t="shared" ref="D344:F346" si="59">D345</f>
        <v>443965.32</v>
      </c>
      <c r="E344" s="68">
        <f t="shared" si="59"/>
        <v>443965.32</v>
      </c>
      <c r="F344" s="68">
        <f t="shared" si="59"/>
        <v>0</v>
      </c>
      <c r="G344" s="68">
        <f t="shared" si="56"/>
        <v>443965.32</v>
      </c>
      <c r="H344" s="72"/>
    </row>
    <row r="345" spans="1:8" x14ac:dyDescent="0.25">
      <c r="A345" s="53" t="s">
        <v>3</v>
      </c>
      <c r="B345" s="47" t="s">
        <v>114</v>
      </c>
      <c r="C345" s="47" t="s">
        <v>4</v>
      </c>
      <c r="D345" s="48">
        <f t="shared" si="59"/>
        <v>443965.32</v>
      </c>
      <c r="E345" s="48">
        <f t="shared" si="59"/>
        <v>443965.32</v>
      </c>
      <c r="F345" s="48">
        <f t="shared" si="59"/>
        <v>0</v>
      </c>
      <c r="G345" s="48">
        <f t="shared" si="56"/>
        <v>443965.32</v>
      </c>
      <c r="H345" s="72"/>
    </row>
    <row r="346" spans="1:8" x14ac:dyDescent="0.25">
      <c r="A346" s="49" t="s">
        <v>25</v>
      </c>
      <c r="B346" s="47" t="s">
        <v>114</v>
      </c>
      <c r="C346" s="47" t="s">
        <v>26</v>
      </c>
      <c r="D346" s="48">
        <f t="shared" si="59"/>
        <v>443965.32</v>
      </c>
      <c r="E346" s="48">
        <f t="shared" si="59"/>
        <v>443965.32</v>
      </c>
      <c r="F346" s="48">
        <f t="shared" si="59"/>
        <v>0</v>
      </c>
      <c r="G346" s="48">
        <f t="shared" si="56"/>
        <v>443965.32</v>
      </c>
      <c r="H346" s="72"/>
    </row>
    <row r="347" spans="1:8" ht="30" x14ac:dyDescent="0.25">
      <c r="A347" s="49" t="s">
        <v>27</v>
      </c>
      <c r="B347" s="47" t="s">
        <v>114</v>
      </c>
      <c r="C347" s="47" t="s">
        <v>28</v>
      </c>
      <c r="D347" s="48">
        <v>443965.32</v>
      </c>
      <c r="E347" s="48">
        <v>443965.32</v>
      </c>
      <c r="F347" s="48"/>
      <c r="G347" s="48">
        <f t="shared" si="56"/>
        <v>443965.32</v>
      </c>
      <c r="H347" s="71"/>
    </row>
    <row r="348" spans="1:8" x14ac:dyDescent="0.25">
      <c r="A348" s="69" t="s">
        <v>254</v>
      </c>
      <c r="B348" s="67" t="s">
        <v>253</v>
      </c>
      <c r="C348" s="67"/>
      <c r="D348" s="68">
        <f>D349</f>
        <v>5268896.03</v>
      </c>
      <c r="E348" s="68">
        <f t="shared" ref="E348:F350" si="60">E349</f>
        <v>5268896.03</v>
      </c>
      <c r="F348" s="68">
        <f t="shared" si="60"/>
        <v>0</v>
      </c>
      <c r="G348" s="68">
        <f t="shared" si="56"/>
        <v>5268896.03</v>
      </c>
      <c r="H348" s="72"/>
    </row>
    <row r="349" spans="1:8" x14ac:dyDescent="0.25">
      <c r="A349" s="53" t="s">
        <v>3</v>
      </c>
      <c r="B349" s="47" t="s">
        <v>253</v>
      </c>
      <c r="C349" s="47" t="s">
        <v>4</v>
      </c>
      <c r="D349" s="48">
        <f>D350</f>
        <v>5268896.03</v>
      </c>
      <c r="E349" s="48">
        <f t="shared" si="60"/>
        <v>5268896.03</v>
      </c>
      <c r="F349" s="48">
        <f t="shared" si="60"/>
        <v>0</v>
      </c>
      <c r="G349" s="48">
        <f t="shared" si="56"/>
        <v>5268896.03</v>
      </c>
      <c r="H349" s="72"/>
    </row>
    <row r="350" spans="1:8" x14ac:dyDescent="0.25">
      <c r="A350" s="49" t="s">
        <v>25</v>
      </c>
      <c r="B350" s="47" t="s">
        <v>253</v>
      </c>
      <c r="C350" s="47" t="s">
        <v>26</v>
      </c>
      <c r="D350" s="48">
        <f>D351</f>
        <v>5268896.03</v>
      </c>
      <c r="E350" s="48">
        <f t="shared" si="60"/>
        <v>5268896.03</v>
      </c>
      <c r="F350" s="48">
        <f t="shared" si="60"/>
        <v>0</v>
      </c>
      <c r="G350" s="48">
        <f t="shared" si="56"/>
        <v>5268896.03</v>
      </c>
      <c r="H350" s="72"/>
    </row>
    <row r="351" spans="1:8" x14ac:dyDescent="0.25">
      <c r="A351" s="49" t="s">
        <v>127</v>
      </c>
      <c r="B351" s="47" t="s">
        <v>253</v>
      </c>
      <c r="C351" s="47" t="s">
        <v>126</v>
      </c>
      <c r="D351" s="48">
        <v>5268896.03</v>
      </c>
      <c r="E351" s="48">
        <v>5268896.03</v>
      </c>
      <c r="F351" s="48"/>
      <c r="G351" s="48">
        <f t="shared" si="56"/>
        <v>5268896.03</v>
      </c>
      <c r="H351" s="71"/>
    </row>
    <row r="352" spans="1:8" x14ac:dyDescent="0.25">
      <c r="A352" s="69" t="s">
        <v>116</v>
      </c>
      <c r="B352" s="67" t="s">
        <v>117</v>
      </c>
      <c r="C352" s="67"/>
      <c r="D352" s="68">
        <f>D353</f>
        <v>303800</v>
      </c>
      <c r="E352" s="68">
        <f>E353</f>
        <v>303800</v>
      </c>
      <c r="F352" s="68">
        <f>F353</f>
        <v>0</v>
      </c>
      <c r="G352" s="68">
        <f t="shared" si="56"/>
        <v>303800</v>
      </c>
      <c r="H352" s="73"/>
    </row>
    <row r="353" spans="1:8" x14ac:dyDescent="0.25">
      <c r="A353" s="53" t="s">
        <v>3</v>
      </c>
      <c r="B353" s="47" t="s">
        <v>117</v>
      </c>
      <c r="C353" s="47" t="s">
        <v>4</v>
      </c>
      <c r="D353" s="48">
        <f>D354+D356</f>
        <v>303800</v>
      </c>
      <c r="E353" s="48">
        <f>E354+E356</f>
        <v>303800</v>
      </c>
      <c r="F353" s="48">
        <f>F354+F356</f>
        <v>0</v>
      </c>
      <c r="G353" s="48">
        <f t="shared" si="56"/>
        <v>303800</v>
      </c>
      <c r="H353" s="73"/>
    </row>
    <row r="354" spans="1:8" x14ac:dyDescent="0.25">
      <c r="A354" s="49" t="s">
        <v>13</v>
      </c>
      <c r="B354" s="47" t="s">
        <v>117</v>
      </c>
      <c r="C354" s="47" t="s">
        <v>14</v>
      </c>
      <c r="D354" s="48">
        <f>D355</f>
        <v>5956.86</v>
      </c>
      <c r="E354" s="48">
        <f>E355</f>
        <v>5956.86</v>
      </c>
      <c r="F354" s="48">
        <f>F355</f>
        <v>0</v>
      </c>
      <c r="G354" s="48">
        <f t="shared" si="56"/>
        <v>5956.86</v>
      </c>
      <c r="H354" s="73"/>
    </row>
    <row r="355" spans="1:8" x14ac:dyDescent="0.25">
      <c r="A355" s="49" t="s">
        <v>23</v>
      </c>
      <c r="B355" s="47" t="s">
        <v>117</v>
      </c>
      <c r="C355" s="47" t="s">
        <v>24</v>
      </c>
      <c r="D355" s="48">
        <v>5956.86</v>
      </c>
      <c r="E355" s="48">
        <v>5956.86</v>
      </c>
      <c r="F355" s="48">
        <v>0</v>
      </c>
      <c r="G355" s="48">
        <f t="shared" si="56"/>
        <v>5956.86</v>
      </c>
      <c r="H355" s="73"/>
    </row>
    <row r="356" spans="1:8" x14ac:dyDescent="0.25">
      <c r="A356" s="49" t="s">
        <v>25</v>
      </c>
      <c r="B356" s="47" t="s">
        <v>117</v>
      </c>
      <c r="C356" s="47" t="s">
        <v>26</v>
      </c>
      <c r="D356" s="48">
        <f>D357</f>
        <v>297843.14</v>
      </c>
      <c r="E356" s="48">
        <f>E357</f>
        <v>297843.14</v>
      </c>
      <c r="F356" s="48">
        <f>F357</f>
        <v>0</v>
      </c>
      <c r="G356" s="48">
        <f t="shared" si="56"/>
        <v>297843.14</v>
      </c>
      <c r="H356" s="73"/>
    </row>
    <row r="357" spans="1:8" x14ac:dyDescent="0.25">
      <c r="A357" s="49" t="s">
        <v>127</v>
      </c>
      <c r="B357" s="47" t="s">
        <v>117</v>
      </c>
      <c r="C357" s="47" t="s">
        <v>126</v>
      </c>
      <c r="D357" s="48">
        <v>297843.14</v>
      </c>
      <c r="E357" s="48">
        <v>297843.14</v>
      </c>
      <c r="F357" s="48">
        <v>0</v>
      </c>
      <c r="G357" s="48">
        <f t="shared" si="56"/>
        <v>297843.14</v>
      </c>
      <c r="H357" s="73"/>
    </row>
    <row r="358" spans="1:8" x14ac:dyDescent="0.25">
      <c r="A358" s="69" t="s">
        <v>118</v>
      </c>
      <c r="B358" s="67" t="s">
        <v>119</v>
      </c>
      <c r="C358" s="67"/>
      <c r="D358" s="68">
        <f t="shared" ref="D358:F360" si="61">D359</f>
        <v>320000</v>
      </c>
      <c r="E358" s="68">
        <f t="shared" si="61"/>
        <v>320000</v>
      </c>
      <c r="F358" s="68">
        <f t="shared" si="61"/>
        <v>0</v>
      </c>
      <c r="G358" s="68">
        <f t="shared" si="56"/>
        <v>320000</v>
      </c>
      <c r="H358" s="48"/>
    </row>
    <row r="359" spans="1:8" x14ac:dyDescent="0.25">
      <c r="A359" s="53" t="s">
        <v>3</v>
      </c>
      <c r="B359" s="47" t="s">
        <v>119</v>
      </c>
      <c r="C359" s="47" t="s">
        <v>4</v>
      </c>
      <c r="D359" s="48">
        <f t="shared" si="61"/>
        <v>320000</v>
      </c>
      <c r="E359" s="48">
        <f t="shared" si="61"/>
        <v>320000</v>
      </c>
      <c r="F359" s="48">
        <f t="shared" si="61"/>
        <v>0</v>
      </c>
      <c r="G359" s="48">
        <f t="shared" si="56"/>
        <v>320000</v>
      </c>
      <c r="H359" s="48"/>
    </row>
    <row r="360" spans="1:8" x14ac:dyDescent="0.25">
      <c r="A360" s="49" t="s">
        <v>13</v>
      </c>
      <c r="B360" s="47" t="s">
        <v>119</v>
      </c>
      <c r="C360" s="47" t="s">
        <v>14</v>
      </c>
      <c r="D360" s="48">
        <f t="shared" si="61"/>
        <v>320000</v>
      </c>
      <c r="E360" s="48">
        <f t="shared" si="61"/>
        <v>320000</v>
      </c>
      <c r="F360" s="48">
        <f t="shared" si="61"/>
        <v>0</v>
      </c>
      <c r="G360" s="48">
        <f t="shared" si="56"/>
        <v>320000</v>
      </c>
      <c r="H360" s="48"/>
    </row>
    <row r="361" spans="1:8" x14ac:dyDescent="0.25">
      <c r="A361" s="49" t="s">
        <v>23</v>
      </c>
      <c r="B361" s="47" t="s">
        <v>119</v>
      </c>
      <c r="C361" s="47" t="s">
        <v>24</v>
      </c>
      <c r="D361" s="48">
        <f>D365</f>
        <v>320000</v>
      </c>
      <c r="E361" s="48">
        <f>E365</f>
        <v>320000</v>
      </c>
      <c r="F361" s="48">
        <f>F365</f>
        <v>0</v>
      </c>
      <c r="G361" s="48">
        <f t="shared" si="56"/>
        <v>320000</v>
      </c>
      <c r="H361" s="48"/>
    </row>
    <row r="362" spans="1:8" x14ac:dyDescent="0.25">
      <c r="A362" s="49" t="s">
        <v>120</v>
      </c>
      <c r="B362" s="47" t="s">
        <v>121</v>
      </c>
      <c r="C362" s="47"/>
      <c r="D362" s="48">
        <f t="shared" ref="D362:F364" si="62">D363</f>
        <v>320000</v>
      </c>
      <c r="E362" s="48">
        <f t="shared" si="62"/>
        <v>320000</v>
      </c>
      <c r="F362" s="48">
        <f t="shared" si="62"/>
        <v>0</v>
      </c>
      <c r="G362" s="48">
        <f t="shared" si="56"/>
        <v>320000</v>
      </c>
      <c r="H362" s="48"/>
    </row>
    <row r="363" spans="1:8" x14ac:dyDescent="0.25">
      <c r="A363" s="53" t="s">
        <v>3</v>
      </c>
      <c r="B363" s="47" t="s">
        <v>121</v>
      </c>
      <c r="C363" s="47" t="s">
        <v>4</v>
      </c>
      <c r="D363" s="48">
        <f t="shared" si="62"/>
        <v>320000</v>
      </c>
      <c r="E363" s="48">
        <f t="shared" si="62"/>
        <v>320000</v>
      </c>
      <c r="F363" s="48">
        <f t="shared" si="62"/>
        <v>0</v>
      </c>
      <c r="G363" s="48">
        <f t="shared" si="56"/>
        <v>320000</v>
      </c>
      <c r="H363" s="48"/>
    </row>
    <row r="364" spans="1:8" x14ac:dyDescent="0.25">
      <c r="A364" s="49" t="s">
        <v>13</v>
      </c>
      <c r="B364" s="47" t="s">
        <v>121</v>
      </c>
      <c r="C364" s="47" t="s">
        <v>14</v>
      </c>
      <c r="D364" s="48">
        <f t="shared" si="62"/>
        <v>320000</v>
      </c>
      <c r="E364" s="48">
        <f t="shared" si="62"/>
        <v>320000</v>
      </c>
      <c r="F364" s="48">
        <f t="shared" si="62"/>
        <v>0</v>
      </c>
      <c r="G364" s="48">
        <f t="shared" si="56"/>
        <v>320000</v>
      </c>
      <c r="H364" s="48"/>
    </row>
    <row r="365" spans="1:8" x14ac:dyDescent="0.25">
      <c r="A365" s="49" t="s">
        <v>23</v>
      </c>
      <c r="B365" s="47" t="s">
        <v>121</v>
      </c>
      <c r="C365" s="47" t="s">
        <v>24</v>
      </c>
      <c r="D365" s="48">
        <v>320000</v>
      </c>
      <c r="E365" s="48">
        <v>320000</v>
      </c>
      <c r="F365" s="48"/>
      <c r="G365" s="48">
        <f t="shared" si="56"/>
        <v>320000</v>
      </c>
      <c r="H365" s="71"/>
    </row>
    <row r="366" spans="1:8" x14ac:dyDescent="0.25">
      <c r="A366" s="54"/>
      <c r="B366" s="50"/>
      <c r="C366" s="50"/>
      <c r="D366" s="50"/>
      <c r="E366" s="50"/>
      <c r="F366" s="51"/>
      <c r="G366" s="51"/>
      <c r="H366" s="52"/>
    </row>
    <row r="367" spans="1:8" x14ac:dyDescent="0.25">
      <c r="A367" s="54"/>
      <c r="B367" s="50"/>
      <c r="C367" s="50"/>
      <c r="D367" s="50"/>
      <c r="E367" s="50"/>
      <c r="F367" s="51"/>
      <c r="G367" s="51"/>
      <c r="H367" s="52"/>
    </row>
    <row r="368" spans="1:8" x14ac:dyDescent="0.25">
      <c r="A368" s="49"/>
      <c r="B368" s="47"/>
      <c r="C368" s="47"/>
      <c r="D368" s="47"/>
      <c r="E368" s="47"/>
      <c r="F368" s="48"/>
      <c r="G368" s="48"/>
      <c r="H368" s="48"/>
    </row>
    <row r="369" spans="1:8" ht="28.5" x14ac:dyDescent="0.25">
      <c r="A369" s="69" t="s">
        <v>37</v>
      </c>
      <c r="B369" s="67" t="s">
        <v>38</v>
      </c>
      <c r="C369" s="67" t="s">
        <v>2</v>
      </c>
      <c r="D369" s="68">
        <f>Доходы!C77-Расходы!D370</f>
        <v>0</v>
      </c>
      <c r="E369" s="68">
        <f>Доходы!D77-Расходы!E370</f>
        <v>0</v>
      </c>
      <c r="F369" s="68">
        <f>Доходы!E77-Расходы!F370</f>
        <v>-11796539.199999999</v>
      </c>
      <c r="G369" s="68">
        <f>Доходы!F77-Расходы!G370</f>
        <v>-11796539.200000003</v>
      </c>
      <c r="H369" s="48"/>
    </row>
    <row r="370" spans="1:8" x14ac:dyDescent="0.25">
      <c r="A370" s="69" t="s">
        <v>39</v>
      </c>
      <c r="B370" s="67" t="s">
        <v>40</v>
      </c>
      <c r="C370" s="67" t="s">
        <v>2</v>
      </c>
      <c r="D370" s="68">
        <f>D358+D337+D301+D221+D180+D152+D110+D78+D4</f>
        <v>102452447.36999999</v>
      </c>
      <c r="E370" s="68">
        <f>E358+E337+E301+E221+E180+E152+E110+E78+E4</f>
        <v>102452447.36999999</v>
      </c>
      <c r="F370" s="68">
        <f>F358+F337+F301+F221+F180+F152+F110+F78+F4</f>
        <v>11796539.199999999</v>
      </c>
      <c r="G370" s="68">
        <f>G358+G337+G301+G221+G180+G152+G110+G78+G4</f>
        <v>114248986.57000001</v>
      </c>
      <c r="H370" s="48"/>
    </row>
    <row r="373" spans="1:8" ht="15.75" x14ac:dyDescent="0.25">
      <c r="A373" s="44" t="s">
        <v>216</v>
      </c>
      <c r="B373" s="44"/>
      <c r="C373" s="44"/>
      <c r="D373" s="44"/>
      <c r="E373" s="45"/>
      <c r="F373" s="46"/>
    </row>
  </sheetData>
  <autoFilter ref="A3:G3" xr:uid="{00000000-0009-0000-0000-000000000000}"/>
  <mergeCells count="7">
    <mergeCell ref="A1:H1"/>
    <mergeCell ref="H130:H132"/>
    <mergeCell ref="H267:H268"/>
    <mergeCell ref="H240:H242"/>
    <mergeCell ref="H94:H109"/>
    <mergeCell ref="H64:H70"/>
    <mergeCell ref="H28:H41"/>
  </mergeCells>
  <pageMargins left="0.70866141732283472" right="0.70866141732283472" top="0.74803149606299213" bottom="0.74803149606299213" header="0.31496062992125984" footer="0.31496062992125984"/>
  <pageSetup paperSize="9" scale="74" fitToHeight="11" orientation="landscape" r:id="rId1"/>
  <headerFooter>
    <oddFooter>&amp;R&amp;D стр. &amp;P</oddFooter>
  </headerFooter>
  <rowBreaks count="4" manualBreakCount="4">
    <brk id="27" max="7" man="1"/>
    <brk id="275" max="7" man="1"/>
    <brk id="311" max="7" man="1"/>
    <brk id="34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80"/>
  <sheetViews>
    <sheetView topLeftCell="A62" zoomScaleNormal="100" workbookViewId="0">
      <selection activeCell="D23" sqref="D23"/>
    </sheetView>
  </sheetViews>
  <sheetFormatPr defaultRowHeight="15" x14ac:dyDescent="0.25"/>
  <cols>
    <col min="1" max="1" width="45.7109375" style="1" customWidth="1"/>
    <col min="2" max="2" width="29.7109375" style="1" customWidth="1"/>
    <col min="3" max="6" width="18.140625" style="2" customWidth="1"/>
    <col min="7" max="7" width="23.140625" customWidth="1"/>
  </cols>
  <sheetData>
    <row r="1" spans="1:7" ht="18.75" x14ac:dyDescent="0.3">
      <c r="A1" s="90" t="s">
        <v>215</v>
      </c>
      <c r="B1" s="90"/>
      <c r="C1" s="90"/>
      <c r="D1" s="90"/>
      <c r="E1" s="90"/>
      <c r="F1" s="90"/>
      <c r="G1" s="90"/>
    </row>
    <row r="2" spans="1:7" x14ac:dyDescent="0.25">
      <c r="A2" s="3"/>
      <c r="B2" s="3"/>
      <c r="C2" s="4"/>
      <c r="D2" s="4"/>
      <c r="E2" s="4"/>
      <c r="F2" s="4"/>
      <c r="G2" s="5"/>
    </row>
    <row r="3" spans="1:7" ht="57" x14ac:dyDescent="0.25">
      <c r="A3" s="7" t="s">
        <v>44</v>
      </c>
      <c r="B3" s="7" t="s">
        <v>60</v>
      </c>
      <c r="C3" s="8" t="s">
        <v>268</v>
      </c>
      <c r="D3" s="8" t="s">
        <v>269</v>
      </c>
      <c r="E3" s="8" t="s">
        <v>42</v>
      </c>
      <c r="F3" s="8" t="s">
        <v>43</v>
      </c>
      <c r="G3" s="8" t="s">
        <v>61</v>
      </c>
    </row>
    <row r="4" spans="1:7" ht="27.75" customHeight="1" x14ac:dyDescent="0.25">
      <c r="A4" s="12" t="s">
        <v>128</v>
      </c>
      <c r="B4" s="24" t="s">
        <v>47</v>
      </c>
      <c r="C4" s="33">
        <f>C5+C10+C16+C20+C25+C26+C34+C35+C37+C38</f>
        <v>17996147.370000001</v>
      </c>
      <c r="D4" s="33">
        <f>D5+D10+D16+D20+D25+D26+D34+D35+D37+D38</f>
        <v>17996147.370000001</v>
      </c>
      <c r="E4" s="33">
        <f>E5+E10+E16+E20+E25+E26+E34+E35+E37+E38</f>
        <v>0</v>
      </c>
      <c r="F4" s="33">
        <f>D4+E4</f>
        <v>17996147.370000001</v>
      </c>
      <c r="G4" s="42"/>
    </row>
    <row r="5" spans="1:7" x14ac:dyDescent="0.25">
      <c r="A5" s="12" t="s">
        <v>129</v>
      </c>
      <c r="B5" s="24" t="s">
        <v>48</v>
      </c>
      <c r="C5" s="33">
        <f>C6</f>
        <v>11512473</v>
      </c>
      <c r="D5" s="33">
        <f>D6</f>
        <v>11512473</v>
      </c>
      <c r="E5" s="33">
        <f>E6</f>
        <v>0</v>
      </c>
      <c r="F5" s="33">
        <f t="shared" ref="F5:F77" si="0">D5+E5</f>
        <v>11512473</v>
      </c>
      <c r="G5" s="10"/>
    </row>
    <row r="6" spans="1:7" x14ac:dyDescent="0.25">
      <c r="A6" s="13" t="s">
        <v>49</v>
      </c>
      <c r="B6" s="25" t="s">
        <v>50</v>
      </c>
      <c r="C6" s="34">
        <f>C7+C8+C9</f>
        <v>11512473</v>
      </c>
      <c r="D6" s="34">
        <f>D7+D8+D9</f>
        <v>11512473</v>
      </c>
      <c r="E6" s="34">
        <f>E7+E8+E9</f>
        <v>0</v>
      </c>
      <c r="F6" s="34">
        <f t="shared" si="0"/>
        <v>11512473</v>
      </c>
      <c r="G6" s="10"/>
    </row>
    <row r="7" spans="1:7" ht="93.75" customHeight="1" x14ac:dyDescent="0.25">
      <c r="A7" s="13" t="s">
        <v>130</v>
      </c>
      <c r="B7" s="25" t="s">
        <v>51</v>
      </c>
      <c r="C7" s="34">
        <v>11482213</v>
      </c>
      <c r="D7" s="34">
        <v>11482213</v>
      </c>
      <c r="E7" s="34"/>
      <c r="F7" s="34">
        <f t="shared" si="0"/>
        <v>11482213</v>
      </c>
      <c r="G7" s="42"/>
    </row>
    <row r="8" spans="1:7" ht="138.75" customHeight="1" x14ac:dyDescent="0.25">
      <c r="A8" s="13" t="s">
        <v>131</v>
      </c>
      <c r="B8" s="26" t="s">
        <v>52</v>
      </c>
      <c r="C8" s="34">
        <v>24460</v>
      </c>
      <c r="D8" s="34">
        <v>24460</v>
      </c>
      <c r="E8" s="34"/>
      <c r="F8" s="34">
        <f t="shared" si="0"/>
        <v>24460</v>
      </c>
      <c r="G8" s="10"/>
    </row>
    <row r="9" spans="1:7" ht="61.5" customHeight="1" x14ac:dyDescent="0.25">
      <c r="A9" s="14" t="s">
        <v>53</v>
      </c>
      <c r="B9" s="26" t="s">
        <v>54</v>
      </c>
      <c r="C9" s="34">
        <v>5800</v>
      </c>
      <c r="D9" s="34">
        <v>5800</v>
      </c>
      <c r="E9" s="34"/>
      <c r="F9" s="34">
        <f t="shared" si="0"/>
        <v>5800</v>
      </c>
      <c r="G9" s="10"/>
    </row>
    <row r="10" spans="1:7" ht="42.75" x14ac:dyDescent="0.25">
      <c r="A10" s="15" t="s">
        <v>132</v>
      </c>
      <c r="B10" s="27" t="s">
        <v>181</v>
      </c>
      <c r="C10" s="35">
        <f>C11</f>
        <v>252838.39999999999</v>
      </c>
      <c r="D10" s="35">
        <f>D11</f>
        <v>252838.39999999999</v>
      </c>
      <c r="E10" s="35">
        <f>E11</f>
        <v>0</v>
      </c>
      <c r="F10" s="33">
        <f t="shared" si="0"/>
        <v>252838.39999999999</v>
      </c>
      <c r="G10" s="42"/>
    </row>
    <row r="11" spans="1:7" ht="45" x14ac:dyDescent="0.25">
      <c r="A11" s="13" t="s">
        <v>133</v>
      </c>
      <c r="B11" s="26" t="s">
        <v>182</v>
      </c>
      <c r="C11" s="36">
        <f>C12+C13+C14+C15</f>
        <v>252838.39999999999</v>
      </c>
      <c r="D11" s="36">
        <f>D12+D13+D14+D15</f>
        <v>252838.39999999999</v>
      </c>
      <c r="E11" s="36">
        <f>E12+E13+E14+E15</f>
        <v>0</v>
      </c>
      <c r="F11" s="34">
        <f t="shared" si="0"/>
        <v>252838.39999999999</v>
      </c>
      <c r="G11" s="10"/>
    </row>
    <row r="12" spans="1:7" ht="96" customHeight="1" x14ac:dyDescent="0.25">
      <c r="A12" s="16" t="s">
        <v>134</v>
      </c>
      <c r="B12" s="26" t="s">
        <v>183</v>
      </c>
      <c r="C12" s="37">
        <v>91685.81</v>
      </c>
      <c r="D12" s="37">
        <v>91685.81</v>
      </c>
      <c r="E12" s="37"/>
      <c r="F12" s="34">
        <f t="shared" si="0"/>
        <v>91685.81</v>
      </c>
      <c r="G12" s="10"/>
    </row>
    <row r="13" spans="1:7" ht="111" customHeight="1" x14ac:dyDescent="0.25">
      <c r="A13" s="17" t="s">
        <v>135</v>
      </c>
      <c r="B13" s="26" t="s">
        <v>184</v>
      </c>
      <c r="C13" s="37">
        <v>642.4</v>
      </c>
      <c r="D13" s="37">
        <v>642.4</v>
      </c>
      <c r="E13" s="37"/>
      <c r="F13" s="34">
        <f t="shared" si="0"/>
        <v>642.4</v>
      </c>
      <c r="G13" s="10"/>
    </row>
    <row r="14" spans="1:7" ht="96.75" customHeight="1" x14ac:dyDescent="0.25">
      <c r="A14" s="16" t="s">
        <v>136</v>
      </c>
      <c r="B14" s="26" t="s">
        <v>185</v>
      </c>
      <c r="C14" s="37">
        <v>177559.35</v>
      </c>
      <c r="D14" s="37">
        <v>177559.35</v>
      </c>
      <c r="E14" s="37"/>
      <c r="F14" s="34">
        <f t="shared" si="0"/>
        <v>177559.35</v>
      </c>
      <c r="G14" s="10"/>
    </row>
    <row r="15" spans="1:7" ht="90" customHeight="1" x14ac:dyDescent="0.25">
      <c r="A15" s="17" t="s">
        <v>137</v>
      </c>
      <c r="B15" s="26" t="s">
        <v>186</v>
      </c>
      <c r="C15" s="37">
        <v>-17049.16</v>
      </c>
      <c r="D15" s="37">
        <v>-17049.16</v>
      </c>
      <c r="E15" s="37"/>
      <c r="F15" s="34">
        <f t="shared" si="0"/>
        <v>-17049.16</v>
      </c>
      <c r="G15" s="10"/>
    </row>
    <row r="16" spans="1:7" x14ac:dyDescent="0.25">
      <c r="A16" s="12" t="s">
        <v>138</v>
      </c>
      <c r="B16" s="28" t="s">
        <v>55</v>
      </c>
      <c r="C16" s="33">
        <f>C17+C18</f>
        <v>336150</v>
      </c>
      <c r="D16" s="33">
        <f t="shared" ref="D16:F16" si="1">D17+D18</f>
        <v>336150</v>
      </c>
      <c r="E16" s="33">
        <f t="shared" si="1"/>
        <v>0</v>
      </c>
      <c r="F16" s="33">
        <f t="shared" si="1"/>
        <v>336150</v>
      </c>
      <c r="G16" s="10"/>
    </row>
    <row r="17" spans="1:7" ht="30" x14ac:dyDescent="0.25">
      <c r="A17" s="13" t="s">
        <v>56</v>
      </c>
      <c r="B17" s="29" t="s">
        <v>57</v>
      </c>
      <c r="C17" s="34">
        <v>314430</v>
      </c>
      <c r="D17" s="34">
        <v>314430</v>
      </c>
      <c r="E17" s="34"/>
      <c r="F17" s="34">
        <f t="shared" si="0"/>
        <v>314430</v>
      </c>
      <c r="G17" s="10"/>
    </row>
    <row r="18" spans="1:7" ht="30.75" customHeight="1" x14ac:dyDescent="0.25">
      <c r="A18" s="13" t="s">
        <v>139</v>
      </c>
      <c r="B18" s="29" t="s">
        <v>187</v>
      </c>
      <c r="C18" s="34">
        <f>C19</f>
        <v>21720</v>
      </c>
      <c r="D18" s="34">
        <f>D19</f>
        <v>21720</v>
      </c>
      <c r="E18" s="34">
        <f>E19</f>
        <v>0</v>
      </c>
      <c r="F18" s="34">
        <f t="shared" si="0"/>
        <v>21720</v>
      </c>
      <c r="G18" s="10"/>
    </row>
    <row r="19" spans="1:7" ht="49.5" customHeight="1" x14ac:dyDescent="0.25">
      <c r="A19" s="13" t="s">
        <v>140</v>
      </c>
      <c r="B19" s="29" t="s">
        <v>188</v>
      </c>
      <c r="C19" s="34">
        <v>21720</v>
      </c>
      <c r="D19" s="34">
        <v>21720</v>
      </c>
      <c r="E19" s="34"/>
      <c r="F19" s="34">
        <f t="shared" si="0"/>
        <v>21720</v>
      </c>
      <c r="G19" s="42"/>
    </row>
    <row r="20" spans="1:7" x14ac:dyDescent="0.25">
      <c r="A20" s="12" t="s">
        <v>141</v>
      </c>
      <c r="B20" s="28" t="s">
        <v>189</v>
      </c>
      <c r="C20" s="33">
        <f>C21+C23</f>
        <v>1082052.48</v>
      </c>
      <c r="D20" s="33">
        <f>D21+D23</f>
        <v>1082052.48</v>
      </c>
      <c r="E20" s="33">
        <f>E21+E23</f>
        <v>0</v>
      </c>
      <c r="F20" s="33">
        <f t="shared" si="0"/>
        <v>1082052.48</v>
      </c>
      <c r="G20" s="10"/>
    </row>
    <row r="21" spans="1:7" x14ac:dyDescent="0.25">
      <c r="A21" s="13" t="s">
        <v>142</v>
      </c>
      <c r="B21" s="29" t="s">
        <v>190</v>
      </c>
      <c r="C21" s="34">
        <f>C22</f>
        <v>206000</v>
      </c>
      <c r="D21" s="34">
        <f>D22</f>
        <v>206000</v>
      </c>
      <c r="E21" s="34">
        <f>E22</f>
        <v>0</v>
      </c>
      <c r="F21" s="34">
        <f t="shared" si="0"/>
        <v>206000</v>
      </c>
      <c r="G21" s="10"/>
    </row>
    <row r="22" spans="1:7" ht="59.25" customHeight="1" x14ac:dyDescent="0.25">
      <c r="A22" s="13" t="s">
        <v>143</v>
      </c>
      <c r="B22" s="29" t="s">
        <v>191</v>
      </c>
      <c r="C22" s="34">
        <v>206000</v>
      </c>
      <c r="D22" s="34">
        <v>206000</v>
      </c>
      <c r="E22" s="34"/>
      <c r="F22" s="34">
        <f t="shared" si="0"/>
        <v>206000</v>
      </c>
      <c r="G22" s="41"/>
    </row>
    <row r="23" spans="1:7" x14ac:dyDescent="0.25">
      <c r="A23" s="18" t="s">
        <v>144</v>
      </c>
      <c r="B23" s="29" t="s">
        <v>192</v>
      </c>
      <c r="C23" s="34">
        <f>C24</f>
        <v>876052.47999999998</v>
      </c>
      <c r="D23" s="34">
        <f>D24</f>
        <v>876052.47999999998</v>
      </c>
      <c r="E23" s="34">
        <f>E24</f>
        <v>0</v>
      </c>
      <c r="F23" s="34">
        <f t="shared" si="0"/>
        <v>876052.47999999998</v>
      </c>
      <c r="G23" s="41"/>
    </row>
    <row r="24" spans="1:7" ht="45" customHeight="1" x14ac:dyDescent="0.25">
      <c r="A24" s="18" t="s">
        <v>145</v>
      </c>
      <c r="B24" s="30" t="s">
        <v>193</v>
      </c>
      <c r="C24" s="36">
        <v>876052.47999999998</v>
      </c>
      <c r="D24" s="36">
        <v>876052.47999999998</v>
      </c>
      <c r="E24" s="36"/>
      <c r="F24" s="34">
        <f t="shared" si="0"/>
        <v>876052.47999999998</v>
      </c>
      <c r="G24" s="42"/>
    </row>
    <row r="25" spans="1:7" hidden="1" x14ac:dyDescent="0.25">
      <c r="A25" s="19" t="s">
        <v>146</v>
      </c>
      <c r="B25" s="27" t="s">
        <v>194</v>
      </c>
      <c r="C25" s="33">
        <v>0</v>
      </c>
      <c r="D25" s="33">
        <v>0</v>
      </c>
      <c r="E25" s="33"/>
      <c r="F25" s="33">
        <f t="shared" si="0"/>
        <v>0</v>
      </c>
      <c r="G25" s="41"/>
    </row>
    <row r="26" spans="1:7" ht="45.75" customHeight="1" x14ac:dyDescent="0.25">
      <c r="A26" s="12" t="s">
        <v>147</v>
      </c>
      <c r="B26" s="28" t="s">
        <v>195</v>
      </c>
      <c r="C26" s="33">
        <f>C27+C32</f>
        <v>1569858.37</v>
      </c>
      <c r="D26" s="33">
        <f>D27+D32</f>
        <v>1569858.37</v>
      </c>
      <c r="E26" s="33">
        <f>E27+E32</f>
        <v>0</v>
      </c>
      <c r="F26" s="33">
        <f t="shared" si="0"/>
        <v>1569858.37</v>
      </c>
      <c r="G26" s="41"/>
    </row>
    <row r="27" spans="1:7" x14ac:dyDescent="0.25">
      <c r="A27" s="13" t="s">
        <v>148</v>
      </c>
      <c r="B27" s="29" t="s">
        <v>196</v>
      </c>
      <c r="C27" s="34">
        <f>C28+C30+C31+C29</f>
        <v>1569858.37</v>
      </c>
      <c r="D27" s="34">
        <f>D28+D30+D31+D29</f>
        <v>1569858.37</v>
      </c>
      <c r="E27" s="34">
        <f>E28+E30+E31+E29</f>
        <v>0</v>
      </c>
      <c r="F27" s="34">
        <f t="shared" si="0"/>
        <v>1569858.37</v>
      </c>
      <c r="G27" s="55"/>
    </row>
    <row r="28" spans="1:7" ht="108" customHeight="1" x14ac:dyDescent="0.25">
      <c r="A28" s="20" t="s">
        <v>149</v>
      </c>
      <c r="B28" s="26" t="s">
        <v>197</v>
      </c>
      <c r="C28" s="34">
        <v>176131.93</v>
      </c>
      <c r="D28" s="34">
        <v>176131.93</v>
      </c>
      <c r="E28" s="34"/>
      <c r="F28" s="34">
        <f t="shared" si="0"/>
        <v>176131.93</v>
      </c>
      <c r="G28" s="55"/>
    </row>
    <row r="29" spans="1:7" ht="105" x14ac:dyDescent="0.25">
      <c r="A29" s="20" t="s">
        <v>150</v>
      </c>
      <c r="B29" s="26" t="s">
        <v>198</v>
      </c>
      <c r="C29" s="34">
        <v>120533</v>
      </c>
      <c r="D29" s="34">
        <v>120533</v>
      </c>
      <c r="E29" s="34"/>
      <c r="F29" s="34">
        <f t="shared" si="0"/>
        <v>120533</v>
      </c>
      <c r="G29" s="55"/>
    </row>
    <row r="30" spans="1:7" ht="90" x14ac:dyDescent="0.25">
      <c r="A30" s="13" t="s">
        <v>151</v>
      </c>
      <c r="B30" s="26" t="s">
        <v>199</v>
      </c>
      <c r="C30" s="34">
        <v>483560.4</v>
      </c>
      <c r="D30" s="34">
        <v>483560.4</v>
      </c>
      <c r="E30" s="34"/>
      <c r="F30" s="34">
        <f t="shared" si="0"/>
        <v>483560.4</v>
      </c>
      <c r="G30" s="55"/>
    </row>
    <row r="31" spans="1:7" ht="30" x14ac:dyDescent="0.25">
      <c r="A31" s="13" t="s">
        <v>152</v>
      </c>
      <c r="B31" s="26" t="s">
        <v>200</v>
      </c>
      <c r="C31" s="34">
        <v>789633.04</v>
      </c>
      <c r="D31" s="34">
        <v>789633.04</v>
      </c>
      <c r="E31" s="34"/>
      <c r="F31" s="34">
        <f t="shared" si="0"/>
        <v>789633.04</v>
      </c>
      <c r="G31" s="55"/>
    </row>
    <row r="32" spans="1:7" ht="30" hidden="1" x14ac:dyDescent="0.25">
      <c r="A32" s="13" t="s">
        <v>153</v>
      </c>
      <c r="B32" s="26" t="s">
        <v>201</v>
      </c>
      <c r="C32" s="34">
        <f>C33</f>
        <v>0</v>
      </c>
      <c r="D32" s="34">
        <f>D33</f>
        <v>0</v>
      </c>
      <c r="E32" s="34">
        <f>E33</f>
        <v>0</v>
      </c>
      <c r="F32" s="34">
        <f t="shared" si="0"/>
        <v>0</v>
      </c>
      <c r="G32" s="41"/>
    </row>
    <row r="33" spans="1:7" ht="60.75" hidden="1" customHeight="1" x14ac:dyDescent="0.25">
      <c r="A33" s="13" t="s">
        <v>154</v>
      </c>
      <c r="B33" s="26" t="s">
        <v>202</v>
      </c>
      <c r="C33" s="34">
        <v>0</v>
      </c>
      <c r="D33" s="34">
        <v>0</v>
      </c>
      <c r="E33" s="34"/>
      <c r="F33" s="34">
        <f t="shared" si="0"/>
        <v>0</v>
      </c>
      <c r="G33" s="43"/>
    </row>
    <row r="34" spans="1:7" ht="29.25" x14ac:dyDescent="0.25">
      <c r="A34" s="12" t="s">
        <v>155</v>
      </c>
      <c r="B34" s="28" t="s">
        <v>203</v>
      </c>
      <c r="C34" s="38">
        <v>40000</v>
      </c>
      <c r="D34" s="38">
        <v>40000</v>
      </c>
      <c r="E34" s="38"/>
      <c r="F34" s="33">
        <f t="shared" si="0"/>
        <v>40000</v>
      </c>
      <c r="G34" s="43"/>
    </row>
    <row r="35" spans="1:7" ht="29.25" x14ac:dyDescent="0.25">
      <c r="A35" s="12" t="s">
        <v>156</v>
      </c>
      <c r="B35" s="27" t="s">
        <v>204</v>
      </c>
      <c r="C35" s="38">
        <f>C36</f>
        <v>3200695.12</v>
      </c>
      <c r="D35" s="38">
        <f>D36</f>
        <v>3200695.12</v>
      </c>
      <c r="E35" s="38">
        <f>E36</f>
        <v>0</v>
      </c>
      <c r="F35" s="33">
        <f t="shared" si="0"/>
        <v>3200695.12</v>
      </c>
      <c r="G35" s="41"/>
    </row>
    <row r="36" spans="1:7" ht="45" x14ac:dyDescent="0.25">
      <c r="A36" s="21" t="s">
        <v>157</v>
      </c>
      <c r="B36" s="31" t="s">
        <v>205</v>
      </c>
      <c r="C36" s="34">
        <v>3200695.12</v>
      </c>
      <c r="D36" s="34">
        <v>3200695.12</v>
      </c>
      <c r="E36" s="34"/>
      <c r="F36" s="34">
        <f t="shared" si="0"/>
        <v>3200695.12</v>
      </c>
      <c r="G36" s="43"/>
    </row>
    <row r="37" spans="1:7" ht="18" customHeight="1" x14ac:dyDescent="0.25">
      <c r="A37" s="22" t="s">
        <v>158</v>
      </c>
      <c r="B37" s="32" t="s">
        <v>206</v>
      </c>
      <c r="C37" s="33">
        <v>2080</v>
      </c>
      <c r="D37" s="33">
        <v>2080</v>
      </c>
      <c r="E37" s="33"/>
      <c r="F37" s="33">
        <f t="shared" si="0"/>
        <v>2080</v>
      </c>
      <c r="G37" s="42"/>
    </row>
    <row r="38" spans="1:7" hidden="1" x14ac:dyDescent="0.25">
      <c r="A38" s="22" t="s">
        <v>159</v>
      </c>
      <c r="B38" s="32" t="s">
        <v>207</v>
      </c>
      <c r="C38" s="33">
        <v>0</v>
      </c>
      <c r="D38" s="33">
        <v>0</v>
      </c>
      <c r="E38" s="33">
        <v>0</v>
      </c>
      <c r="F38" s="33">
        <f t="shared" si="0"/>
        <v>0</v>
      </c>
      <c r="G38" s="41"/>
    </row>
    <row r="39" spans="1:7" x14ac:dyDescent="0.25">
      <c r="A39" s="22" t="s">
        <v>160</v>
      </c>
      <c r="B39" s="28" t="s">
        <v>208</v>
      </c>
      <c r="C39" s="33">
        <f>C40+C71</f>
        <v>84456300</v>
      </c>
      <c r="D39" s="33">
        <f t="shared" ref="D39:F39" si="2">D40+D71</f>
        <v>84456300</v>
      </c>
      <c r="E39" s="33">
        <f t="shared" si="2"/>
        <v>0</v>
      </c>
      <c r="F39" s="33">
        <f t="shared" si="2"/>
        <v>84456300</v>
      </c>
      <c r="G39" s="41"/>
    </row>
    <row r="40" spans="1:7" ht="43.5" x14ac:dyDescent="0.25">
      <c r="A40" s="12" t="s">
        <v>161</v>
      </c>
      <c r="B40" s="28" t="s">
        <v>209</v>
      </c>
      <c r="C40" s="33">
        <f>C41+C56+C68+C43</f>
        <v>84456300</v>
      </c>
      <c r="D40" s="33">
        <f>D41+D56+D68+D43</f>
        <v>84456300</v>
      </c>
      <c r="E40" s="33">
        <f>E41+E56+E68+E43</f>
        <v>0</v>
      </c>
      <c r="F40" s="33">
        <f t="shared" si="0"/>
        <v>84456300</v>
      </c>
      <c r="G40" s="41"/>
    </row>
    <row r="41" spans="1:7" ht="31.5" customHeight="1" x14ac:dyDescent="0.25">
      <c r="A41" s="12" t="s">
        <v>162</v>
      </c>
      <c r="B41" s="28" t="s">
        <v>226</v>
      </c>
      <c r="C41" s="33">
        <f>C42</f>
        <v>68917000</v>
      </c>
      <c r="D41" s="33">
        <f>D42</f>
        <v>68917000</v>
      </c>
      <c r="E41" s="33">
        <f>E42</f>
        <v>0</v>
      </c>
      <c r="F41" s="33">
        <f t="shared" si="0"/>
        <v>68917000</v>
      </c>
      <c r="G41" s="41"/>
    </row>
    <row r="42" spans="1:7" ht="58.5" customHeight="1" x14ac:dyDescent="0.25">
      <c r="A42" s="13" t="s">
        <v>228</v>
      </c>
      <c r="B42" s="29" t="s">
        <v>227</v>
      </c>
      <c r="C42" s="34">
        <v>68917000</v>
      </c>
      <c r="D42" s="34">
        <v>68917000</v>
      </c>
      <c r="E42" s="34"/>
      <c r="F42" s="34">
        <f t="shared" si="0"/>
        <v>68917000</v>
      </c>
      <c r="G42" s="41"/>
    </row>
    <row r="43" spans="1:7" ht="30.75" customHeight="1" x14ac:dyDescent="0.25">
      <c r="A43" s="12" t="s">
        <v>163</v>
      </c>
      <c r="B43" s="28" t="s">
        <v>229</v>
      </c>
      <c r="C43" s="33">
        <f>SUM(C47:C55)</f>
        <v>1429700</v>
      </c>
      <c r="D43" s="33">
        <f>SUM(D47:D55)</f>
        <v>1429700</v>
      </c>
      <c r="E43" s="33">
        <f>SUM(E47:E55)</f>
        <v>0</v>
      </c>
      <c r="F43" s="33">
        <f>SUM(F47:F55)</f>
        <v>1429700</v>
      </c>
      <c r="G43" s="41"/>
    </row>
    <row r="44" spans="1:7" ht="107.25" hidden="1" customHeight="1" x14ac:dyDescent="0.25">
      <c r="A44" s="13" t="s">
        <v>217</v>
      </c>
      <c r="B44" s="29" t="s">
        <v>230</v>
      </c>
      <c r="C44" s="34">
        <v>0</v>
      </c>
      <c r="D44" s="34">
        <v>0</v>
      </c>
      <c r="E44" s="34"/>
      <c r="F44" s="34">
        <f>D44+E44</f>
        <v>0</v>
      </c>
      <c r="G44" s="70"/>
    </row>
    <row r="45" spans="1:7" ht="33.75" hidden="1" customHeight="1" x14ac:dyDescent="0.25">
      <c r="A45" s="13" t="s">
        <v>247</v>
      </c>
      <c r="B45" s="29" t="s">
        <v>248</v>
      </c>
      <c r="C45" s="34">
        <v>0</v>
      </c>
      <c r="D45" s="34">
        <v>0</v>
      </c>
      <c r="E45" s="34"/>
      <c r="F45" s="34">
        <f>D45+E45</f>
        <v>0</v>
      </c>
      <c r="G45" s="70"/>
    </row>
    <row r="46" spans="1:7" ht="47.25" hidden="1" customHeight="1" x14ac:dyDescent="0.25">
      <c r="A46" s="60" t="s">
        <v>243</v>
      </c>
      <c r="B46" s="29" t="s">
        <v>244</v>
      </c>
      <c r="C46" s="34">
        <v>0</v>
      </c>
      <c r="D46" s="34">
        <v>0</v>
      </c>
      <c r="E46" s="34"/>
      <c r="F46" s="34">
        <f t="shared" si="0"/>
        <v>0</v>
      </c>
      <c r="G46" s="70"/>
    </row>
    <row r="47" spans="1:7" ht="60" x14ac:dyDescent="0.25">
      <c r="A47" s="13" t="s">
        <v>164</v>
      </c>
      <c r="B47" s="29" t="s">
        <v>231</v>
      </c>
      <c r="C47" s="34">
        <v>150900</v>
      </c>
      <c r="D47" s="34">
        <v>150900</v>
      </c>
      <c r="E47" s="34"/>
      <c r="F47" s="34">
        <f t="shared" si="0"/>
        <v>150900</v>
      </c>
      <c r="G47" s="43"/>
    </row>
    <row r="48" spans="1:7" ht="33" hidden="1" customHeight="1" x14ac:dyDescent="0.25">
      <c r="A48" s="13" t="s">
        <v>165</v>
      </c>
      <c r="B48" s="29" t="s">
        <v>210</v>
      </c>
      <c r="C48" s="34">
        <v>0</v>
      </c>
      <c r="D48" s="34">
        <v>0</v>
      </c>
      <c r="E48" s="34"/>
      <c r="F48" s="34">
        <f t="shared" si="0"/>
        <v>0</v>
      </c>
      <c r="G48" s="70"/>
    </row>
    <row r="49" spans="1:7" ht="30" x14ac:dyDescent="0.25">
      <c r="A49" s="13" t="s">
        <v>166</v>
      </c>
      <c r="B49" s="29" t="s">
        <v>232</v>
      </c>
      <c r="C49" s="34">
        <v>107600</v>
      </c>
      <c r="D49" s="34">
        <v>107600</v>
      </c>
      <c r="E49" s="34"/>
      <c r="F49" s="34">
        <f t="shared" si="0"/>
        <v>107600</v>
      </c>
      <c r="G49" s="43"/>
    </row>
    <row r="50" spans="1:7" ht="45" hidden="1" x14ac:dyDescent="0.25">
      <c r="A50" s="13" t="s">
        <v>249</v>
      </c>
      <c r="B50" s="29" t="s">
        <v>250</v>
      </c>
      <c r="C50" s="34">
        <v>0</v>
      </c>
      <c r="D50" s="34">
        <v>0</v>
      </c>
      <c r="E50" s="34"/>
      <c r="F50" s="34">
        <f t="shared" si="0"/>
        <v>0</v>
      </c>
      <c r="G50" s="70"/>
    </row>
    <row r="51" spans="1:7" ht="90" customHeight="1" x14ac:dyDescent="0.25">
      <c r="A51" s="60" t="s">
        <v>245</v>
      </c>
      <c r="B51" s="29" t="s">
        <v>246</v>
      </c>
      <c r="C51" s="34">
        <v>20000</v>
      </c>
      <c r="D51" s="34">
        <v>20000</v>
      </c>
      <c r="E51" s="34"/>
      <c r="F51" s="34">
        <f t="shared" si="0"/>
        <v>20000</v>
      </c>
      <c r="G51" s="70"/>
    </row>
    <row r="52" spans="1:7" ht="46.5" customHeight="1" x14ac:dyDescent="0.25">
      <c r="A52" s="60" t="s">
        <v>251</v>
      </c>
      <c r="B52" s="29" t="s">
        <v>260</v>
      </c>
      <c r="C52" s="34">
        <v>1151200</v>
      </c>
      <c r="D52" s="34">
        <v>1151200</v>
      </c>
      <c r="E52" s="34"/>
      <c r="F52" s="34">
        <f t="shared" si="0"/>
        <v>1151200</v>
      </c>
      <c r="G52" s="70"/>
    </row>
    <row r="53" spans="1:7" ht="45" hidden="1" x14ac:dyDescent="0.25">
      <c r="A53" s="60" t="s">
        <v>252</v>
      </c>
      <c r="B53" s="29" t="s">
        <v>261</v>
      </c>
      <c r="C53" s="34">
        <v>0</v>
      </c>
      <c r="D53" s="34">
        <v>0</v>
      </c>
      <c r="E53" s="34"/>
      <c r="F53" s="34">
        <f t="shared" si="0"/>
        <v>0</v>
      </c>
      <c r="G53" s="70"/>
    </row>
    <row r="54" spans="1:7" ht="60" hidden="1" x14ac:dyDescent="0.25">
      <c r="A54" s="60" t="s">
        <v>262</v>
      </c>
      <c r="B54" s="29" t="s">
        <v>263</v>
      </c>
      <c r="C54" s="34">
        <v>0</v>
      </c>
      <c r="D54" s="34">
        <v>0</v>
      </c>
      <c r="E54" s="34"/>
      <c r="F54" s="34">
        <f t="shared" si="0"/>
        <v>0</v>
      </c>
      <c r="G54" s="70"/>
    </row>
    <row r="55" spans="1:7" ht="45" hidden="1" x14ac:dyDescent="0.25">
      <c r="A55" s="60" t="s">
        <v>264</v>
      </c>
      <c r="B55" s="29" t="s">
        <v>265</v>
      </c>
      <c r="C55" s="34">
        <v>0</v>
      </c>
      <c r="D55" s="34">
        <v>0</v>
      </c>
      <c r="E55" s="34"/>
      <c r="F55" s="34">
        <f t="shared" si="0"/>
        <v>0</v>
      </c>
      <c r="G55" s="70"/>
    </row>
    <row r="56" spans="1:7" ht="35.25" customHeight="1" x14ac:dyDescent="0.25">
      <c r="A56" s="12" t="s">
        <v>167</v>
      </c>
      <c r="B56" s="28" t="s">
        <v>233</v>
      </c>
      <c r="C56" s="33">
        <f>C57+C58+C60+C59</f>
        <v>14109600</v>
      </c>
      <c r="D56" s="33">
        <f>D57+D58+D60+D59</f>
        <v>14109600</v>
      </c>
      <c r="E56" s="33">
        <f>E57+E58+E60+E59</f>
        <v>0</v>
      </c>
      <c r="F56" s="33">
        <f t="shared" si="0"/>
        <v>14109600</v>
      </c>
      <c r="G56" s="41"/>
    </row>
    <row r="57" spans="1:7" ht="45" x14ac:dyDescent="0.25">
      <c r="A57" s="13" t="s">
        <v>168</v>
      </c>
      <c r="B57" s="29" t="s">
        <v>234</v>
      </c>
      <c r="C57" s="34">
        <v>45000</v>
      </c>
      <c r="D57" s="34">
        <v>45000</v>
      </c>
      <c r="E57" s="34"/>
      <c r="F57" s="34">
        <f t="shared" si="0"/>
        <v>45000</v>
      </c>
      <c r="G57" s="43"/>
    </row>
    <row r="58" spans="1:7" ht="60" x14ac:dyDescent="0.25">
      <c r="A58" s="13" t="s">
        <v>169</v>
      </c>
      <c r="B58" s="29" t="s">
        <v>255</v>
      </c>
      <c r="C58" s="34">
        <v>83700</v>
      </c>
      <c r="D58" s="34">
        <v>83700</v>
      </c>
      <c r="E58" s="34"/>
      <c r="F58" s="34">
        <f t="shared" si="0"/>
        <v>83700</v>
      </c>
      <c r="G58" s="41"/>
    </row>
    <row r="59" spans="1:7" ht="109.5" customHeight="1" x14ac:dyDescent="0.25">
      <c r="A59" s="13" t="s">
        <v>170</v>
      </c>
      <c r="B59" s="29" t="s">
        <v>235</v>
      </c>
      <c r="C59" s="34">
        <v>303800</v>
      </c>
      <c r="D59" s="34">
        <v>303800</v>
      </c>
      <c r="E59" s="34"/>
      <c r="F59" s="34">
        <f t="shared" si="0"/>
        <v>303800</v>
      </c>
      <c r="G59" s="70"/>
    </row>
    <row r="60" spans="1:7" ht="15" customHeight="1" x14ac:dyDescent="0.25">
      <c r="A60" s="13" t="s">
        <v>171</v>
      </c>
      <c r="B60" s="29" t="s">
        <v>236</v>
      </c>
      <c r="C60" s="34">
        <f>SUM(C61:C67)</f>
        <v>13677100</v>
      </c>
      <c r="D60" s="34">
        <f t="shared" ref="D60:F60" si="3">SUM(D61:D67)</f>
        <v>13677100</v>
      </c>
      <c r="E60" s="34">
        <f t="shared" si="3"/>
        <v>0</v>
      </c>
      <c r="F60" s="34">
        <f t="shared" si="3"/>
        <v>13677100</v>
      </c>
      <c r="G60" s="41"/>
    </row>
    <row r="61" spans="1:7" ht="60" customHeight="1" x14ac:dyDescent="0.25">
      <c r="A61" s="13" t="s">
        <v>172</v>
      </c>
      <c r="B61" s="29" t="s">
        <v>237</v>
      </c>
      <c r="C61" s="34">
        <v>297400</v>
      </c>
      <c r="D61" s="34">
        <v>297400</v>
      </c>
      <c r="E61" s="34"/>
      <c r="F61" s="34">
        <f t="shared" si="0"/>
        <v>297400</v>
      </c>
      <c r="G61" s="41"/>
    </row>
    <row r="62" spans="1:7" ht="105.75" customHeight="1" x14ac:dyDescent="0.25">
      <c r="A62" s="13" t="s">
        <v>173</v>
      </c>
      <c r="B62" s="29" t="s">
        <v>238</v>
      </c>
      <c r="C62" s="34">
        <v>8253000</v>
      </c>
      <c r="D62" s="34">
        <v>8253000</v>
      </c>
      <c r="E62" s="34"/>
      <c r="F62" s="34">
        <f t="shared" si="0"/>
        <v>8253000</v>
      </c>
      <c r="G62" s="70"/>
    </row>
    <row r="63" spans="1:7" ht="60.75" customHeight="1" x14ac:dyDescent="0.25">
      <c r="A63" s="13" t="s">
        <v>218</v>
      </c>
      <c r="B63" s="29" t="s">
        <v>219</v>
      </c>
      <c r="C63" s="34">
        <v>1419200</v>
      </c>
      <c r="D63" s="34">
        <v>1419200</v>
      </c>
      <c r="E63" s="34"/>
      <c r="F63" s="34">
        <f t="shared" si="0"/>
        <v>1419200</v>
      </c>
      <c r="G63" s="43"/>
    </row>
    <row r="64" spans="1:7" ht="61.5" customHeight="1" x14ac:dyDescent="0.25">
      <c r="A64" s="13" t="s">
        <v>174</v>
      </c>
      <c r="B64" s="29" t="s">
        <v>239</v>
      </c>
      <c r="C64" s="34">
        <v>66000</v>
      </c>
      <c r="D64" s="34">
        <v>66000</v>
      </c>
      <c r="E64" s="34"/>
      <c r="F64" s="34">
        <f t="shared" si="0"/>
        <v>66000</v>
      </c>
      <c r="G64" s="41"/>
    </row>
    <row r="65" spans="1:7" ht="90" customHeight="1" x14ac:dyDescent="0.25">
      <c r="A65" s="13" t="s">
        <v>175</v>
      </c>
      <c r="B65" s="29" t="s">
        <v>240</v>
      </c>
      <c r="C65" s="34">
        <v>3635000</v>
      </c>
      <c r="D65" s="34">
        <v>3635000</v>
      </c>
      <c r="E65" s="34"/>
      <c r="F65" s="34">
        <f t="shared" si="0"/>
        <v>3635000</v>
      </c>
      <c r="G65" s="70"/>
    </row>
    <row r="66" spans="1:7" ht="117.75" customHeight="1" x14ac:dyDescent="0.25">
      <c r="A66" s="13" t="s">
        <v>176</v>
      </c>
      <c r="B66" s="29" t="s">
        <v>241</v>
      </c>
      <c r="C66" s="34">
        <v>6500</v>
      </c>
      <c r="D66" s="34">
        <v>6500</v>
      </c>
      <c r="E66" s="34"/>
      <c r="F66" s="34">
        <f t="shared" si="0"/>
        <v>6500</v>
      </c>
      <c r="G66" s="41"/>
    </row>
    <row r="67" spans="1:7" ht="119.25" customHeight="1" x14ac:dyDescent="0.25">
      <c r="A67" s="13" t="s">
        <v>177</v>
      </c>
      <c r="B67" s="29" t="s">
        <v>242</v>
      </c>
      <c r="C67" s="34">
        <v>0</v>
      </c>
      <c r="D67" s="34">
        <v>0</v>
      </c>
      <c r="E67" s="34"/>
      <c r="F67" s="34">
        <f t="shared" si="0"/>
        <v>0</v>
      </c>
      <c r="G67" s="70"/>
    </row>
    <row r="68" spans="1:7" ht="19.5" customHeight="1" x14ac:dyDescent="0.25">
      <c r="A68" s="12" t="s">
        <v>178</v>
      </c>
      <c r="B68" s="28" t="s">
        <v>211</v>
      </c>
      <c r="C68" s="33">
        <f>C70+C69</f>
        <v>0</v>
      </c>
      <c r="D68" s="33">
        <f>D70+D69</f>
        <v>0</v>
      </c>
      <c r="E68" s="33">
        <f>E70+E69</f>
        <v>0</v>
      </c>
      <c r="F68" s="33">
        <f t="shared" si="0"/>
        <v>0</v>
      </c>
      <c r="G68" s="41"/>
    </row>
    <row r="69" spans="1:7" ht="42" hidden="1" customHeight="1" x14ac:dyDescent="0.25">
      <c r="A69" s="23" t="s">
        <v>179</v>
      </c>
      <c r="B69" s="29" t="s">
        <v>212</v>
      </c>
      <c r="C69" s="34"/>
      <c r="D69" s="34"/>
      <c r="E69" s="34"/>
      <c r="F69" s="33">
        <f t="shared" si="0"/>
        <v>0</v>
      </c>
      <c r="G69" s="41"/>
    </row>
    <row r="70" spans="1:7" ht="83.25" customHeight="1" x14ac:dyDescent="0.25">
      <c r="A70" s="23" t="s">
        <v>180</v>
      </c>
      <c r="B70" s="29" t="s">
        <v>213</v>
      </c>
      <c r="C70" s="34">
        <v>0</v>
      </c>
      <c r="D70" s="34">
        <v>0</v>
      </c>
      <c r="E70" s="34"/>
      <c r="F70" s="33">
        <f t="shared" si="0"/>
        <v>0</v>
      </c>
      <c r="G70" s="70"/>
    </row>
    <row r="71" spans="1:7" x14ac:dyDescent="0.25">
      <c r="A71" s="59" t="s">
        <v>220</v>
      </c>
      <c r="B71" s="28" t="s">
        <v>222</v>
      </c>
      <c r="C71" s="33"/>
      <c r="D71" s="33">
        <f>D72</f>
        <v>0</v>
      </c>
      <c r="E71" s="33">
        <f>E72</f>
        <v>0</v>
      </c>
      <c r="F71" s="33">
        <f t="shared" si="0"/>
        <v>0</v>
      </c>
      <c r="G71" s="41"/>
    </row>
    <row r="72" spans="1:7" ht="30" x14ac:dyDescent="0.25">
      <c r="A72" s="60" t="s">
        <v>221</v>
      </c>
      <c r="B72" s="29" t="s">
        <v>223</v>
      </c>
      <c r="C72" s="34"/>
      <c r="D72" s="34">
        <v>0</v>
      </c>
      <c r="E72" s="34"/>
      <c r="F72" s="34">
        <f t="shared" si="0"/>
        <v>0</v>
      </c>
      <c r="G72" s="43"/>
    </row>
    <row r="73" spans="1:7" x14ac:dyDescent="0.25">
      <c r="A73" s="56"/>
      <c r="B73" s="57"/>
      <c r="C73" s="39"/>
      <c r="D73" s="39"/>
      <c r="E73" s="39"/>
      <c r="F73" s="61"/>
      <c r="G73" s="58"/>
    </row>
    <row r="74" spans="1:7" x14ac:dyDescent="0.25">
      <c r="A74" s="3"/>
      <c r="B74" s="3"/>
      <c r="C74" s="40">
        <f>C4+C39</f>
        <v>102452447.37</v>
      </c>
      <c r="D74" s="40">
        <f>D4+D39</f>
        <v>102452447.37</v>
      </c>
      <c r="E74" s="40">
        <f>E4+E39</f>
        <v>0</v>
      </c>
      <c r="F74" s="62">
        <f t="shared" si="0"/>
        <v>102452447.37</v>
      </c>
      <c r="G74" s="5"/>
    </row>
    <row r="75" spans="1:7" x14ac:dyDescent="0.25">
      <c r="D75" s="40"/>
      <c r="E75" s="40"/>
      <c r="F75" s="40"/>
    </row>
    <row r="76" spans="1:7" x14ac:dyDescent="0.25">
      <c r="D76" s="39"/>
      <c r="E76" s="39"/>
      <c r="F76" s="40"/>
    </row>
    <row r="77" spans="1:7" x14ac:dyDescent="0.25">
      <c r="A77" s="11" t="s">
        <v>58</v>
      </c>
      <c r="B77" s="9" t="s">
        <v>59</v>
      </c>
      <c r="C77" s="10">
        <f>C74</f>
        <v>102452447.37</v>
      </c>
      <c r="D77" s="10">
        <f>D74</f>
        <v>102452447.37</v>
      </c>
      <c r="E77" s="10">
        <f>E74</f>
        <v>0</v>
      </c>
      <c r="F77" s="33">
        <f t="shared" si="0"/>
        <v>102452447.37</v>
      </c>
      <c r="G77" s="10"/>
    </row>
    <row r="80" spans="1:7" ht="15.75" x14ac:dyDescent="0.25">
      <c r="A80" s="44" t="s">
        <v>216</v>
      </c>
    </row>
  </sheetData>
  <mergeCells count="1">
    <mergeCell ref="A1:G1"/>
  </mergeCells>
  <pageMargins left="0.70866141732283472" right="0.70866141732283472" top="0.19685039370078741" bottom="0.19685039370078741" header="0.31496062992125984" footer="0.31496062992125984"/>
  <pageSetup paperSize="9" scale="76" fitToHeight="6" orientation="landscape" r:id="rId1"/>
  <rowBreaks count="2" manualBreakCount="2">
    <brk id="13" max="16383" man="1"/>
    <brk id="5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Расходы</vt:lpstr>
      <vt:lpstr>Доходы</vt:lpstr>
      <vt:lpstr>Расходы!Заголовки_для_печати</vt:lpstr>
    </vt:vector>
  </TitlesOfParts>
  <Company>DepFin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DF-User</dc:creator>
  <cp:lastModifiedBy>Финотдел</cp:lastModifiedBy>
  <cp:lastPrinted>2019-01-26T13:58:58Z</cp:lastPrinted>
  <dcterms:created xsi:type="dcterms:W3CDTF">2012-07-23T10:54:33Z</dcterms:created>
  <dcterms:modified xsi:type="dcterms:W3CDTF">2019-01-26T13:58:59Z</dcterms:modified>
</cp:coreProperties>
</file>